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5480" windowHeight="9240"/>
  </bookViews>
  <sheets>
    <sheet name="ΠΕ11 ΠΡΟΣΩΡΙΝΗ ΤΟΠΟΘΕΤΗΣΗ " sheetId="9" r:id="rId1"/>
    <sheet name="ΠΕ11 ΥΠΕΡΑΡΙΘΜΙΑ" sheetId="6" r:id="rId2"/>
    <sheet name="Αποσπάσεις ΠΕ11" sheetId="10" r:id="rId3"/>
  </sheets>
  <definedNames>
    <definedName name="_xlnm._FilterDatabase" localSheetId="2" hidden="1">'Αποσπάσεις ΠΕ11'!$B$3:$X$13</definedName>
  </definedNames>
  <calcPr calcId="125725"/>
</workbook>
</file>

<file path=xl/calcChain.xml><?xml version="1.0" encoding="utf-8"?>
<calcChain xmlns="http://schemas.openxmlformats.org/spreadsheetml/2006/main">
  <c r="W13" i="10"/>
  <c r="V13"/>
  <c r="U13"/>
  <c r="S13"/>
  <c r="J13"/>
  <c r="T13" s="1"/>
  <c r="W12"/>
  <c r="V12"/>
  <c r="U12"/>
  <c r="T12"/>
  <c r="S12"/>
  <c r="J12"/>
  <c r="W11"/>
  <c r="U11"/>
  <c r="T11"/>
  <c r="S11"/>
  <c r="J11"/>
  <c r="V11" s="1"/>
  <c r="W10"/>
  <c r="V10"/>
  <c r="U10"/>
  <c r="T10"/>
  <c r="S10"/>
  <c r="J10"/>
  <c r="W9"/>
  <c r="V9"/>
  <c r="U9"/>
  <c r="T9"/>
  <c r="S9"/>
  <c r="J9"/>
  <c r="W8"/>
  <c r="V8"/>
  <c r="U8"/>
  <c r="T8"/>
  <c r="S8"/>
  <c r="J8"/>
  <c r="W7"/>
  <c r="V7"/>
  <c r="U7"/>
  <c r="T7"/>
  <c r="J7"/>
  <c r="S7" s="1"/>
  <c r="X7" s="1"/>
  <c r="W6"/>
  <c r="V6"/>
  <c r="U6"/>
  <c r="T6"/>
  <c r="S6"/>
  <c r="J6"/>
  <c r="W5"/>
  <c r="V5"/>
  <c r="U5"/>
  <c r="T5"/>
  <c r="S5"/>
  <c r="J5"/>
  <c r="W4"/>
  <c r="V4"/>
  <c r="U4"/>
  <c r="T4"/>
  <c r="J4"/>
  <c r="S4" s="1"/>
  <c r="X4" s="1"/>
  <c r="W3"/>
  <c r="V3"/>
  <c r="U3"/>
  <c r="T3"/>
  <c r="J3"/>
  <c r="S3" s="1"/>
  <c r="X3" s="1"/>
  <c r="X5" l="1"/>
  <c r="X6"/>
  <c r="X8"/>
  <c r="X9"/>
  <c r="X10"/>
  <c r="X12"/>
  <c r="X11"/>
  <c r="X13"/>
  <c r="P46" i="9" l="1"/>
  <c r="O46"/>
  <c r="N46"/>
  <c r="M46"/>
  <c r="L46"/>
  <c r="Q46" s="1"/>
  <c r="P45" l="1"/>
  <c r="O45"/>
  <c r="N45"/>
  <c r="M45"/>
  <c r="L45"/>
  <c r="P44"/>
  <c r="O44"/>
  <c r="N44"/>
  <c r="M44"/>
  <c r="L44"/>
  <c r="P43"/>
  <c r="O43"/>
  <c r="N43"/>
  <c r="M43"/>
  <c r="L43"/>
  <c r="P42"/>
  <c r="O42"/>
  <c r="N42"/>
  <c r="M42"/>
  <c r="L42"/>
  <c r="Q42" s="1"/>
  <c r="P41"/>
  <c r="O41"/>
  <c r="N41"/>
  <c r="M41"/>
  <c r="L41"/>
  <c r="P40"/>
  <c r="O40"/>
  <c r="N40"/>
  <c r="M40"/>
  <c r="L40"/>
  <c r="P39"/>
  <c r="O39"/>
  <c r="N39"/>
  <c r="M39"/>
  <c r="L39"/>
  <c r="P38"/>
  <c r="O38"/>
  <c r="N38"/>
  <c r="M38"/>
  <c r="L38"/>
  <c r="Q38" s="1"/>
  <c r="P37"/>
  <c r="O37"/>
  <c r="N37"/>
  <c r="M37"/>
  <c r="L37"/>
  <c r="P36"/>
  <c r="O36"/>
  <c r="N36"/>
  <c r="M36"/>
  <c r="L36"/>
  <c r="P35"/>
  <c r="O35"/>
  <c r="N35"/>
  <c r="M35"/>
  <c r="L35"/>
  <c r="P34"/>
  <c r="O34"/>
  <c r="N34"/>
  <c r="M34"/>
  <c r="L34"/>
  <c r="Q34" s="1"/>
  <c r="P33"/>
  <c r="O33"/>
  <c r="N33"/>
  <c r="M33"/>
  <c r="L33"/>
  <c r="P32"/>
  <c r="O32"/>
  <c r="N32"/>
  <c r="M32"/>
  <c r="L32"/>
  <c r="P31"/>
  <c r="O31"/>
  <c r="N31"/>
  <c r="M31"/>
  <c r="L31"/>
  <c r="P30"/>
  <c r="O30"/>
  <c r="N30"/>
  <c r="M30"/>
  <c r="L30"/>
  <c r="Q30" s="1"/>
  <c r="P29"/>
  <c r="O29"/>
  <c r="N29"/>
  <c r="M29"/>
  <c r="L29"/>
  <c r="P28"/>
  <c r="O28"/>
  <c r="N28"/>
  <c r="M28"/>
  <c r="L28"/>
  <c r="P27"/>
  <c r="O27"/>
  <c r="N27"/>
  <c r="M27"/>
  <c r="L27"/>
  <c r="P26"/>
  <c r="O26"/>
  <c r="N26"/>
  <c r="M26"/>
  <c r="L26"/>
  <c r="Q26" s="1"/>
  <c r="P25"/>
  <c r="O25"/>
  <c r="N25"/>
  <c r="M25"/>
  <c r="L25"/>
  <c r="P24"/>
  <c r="O24"/>
  <c r="N24"/>
  <c r="M24"/>
  <c r="L24"/>
  <c r="P23"/>
  <c r="O23"/>
  <c r="N23"/>
  <c r="M23"/>
  <c r="L23"/>
  <c r="P22"/>
  <c r="O22"/>
  <c r="N22"/>
  <c r="M22"/>
  <c r="L22"/>
  <c r="Q22" s="1"/>
  <c r="P21"/>
  <c r="O21"/>
  <c r="N21"/>
  <c r="M21"/>
  <c r="L21"/>
  <c r="P20"/>
  <c r="O20"/>
  <c r="N20"/>
  <c r="M20"/>
  <c r="L20"/>
  <c r="P19"/>
  <c r="O19"/>
  <c r="N19"/>
  <c r="M19"/>
  <c r="L19"/>
  <c r="P18"/>
  <c r="O18"/>
  <c r="N18"/>
  <c r="M18"/>
  <c r="L18"/>
  <c r="Q18" s="1"/>
  <c r="P17"/>
  <c r="O17"/>
  <c r="N17"/>
  <c r="M17"/>
  <c r="L17"/>
  <c r="P16"/>
  <c r="O16"/>
  <c r="N16"/>
  <c r="M16"/>
  <c r="L16"/>
  <c r="P15"/>
  <c r="O15"/>
  <c r="N15"/>
  <c r="M15"/>
  <c r="L15"/>
  <c r="P14"/>
  <c r="O14"/>
  <c r="N14"/>
  <c r="M14"/>
  <c r="L14"/>
  <c r="Q14" s="1"/>
  <c r="P13"/>
  <c r="O13"/>
  <c r="N13"/>
  <c r="M13"/>
  <c r="L13"/>
  <c r="P12"/>
  <c r="O12"/>
  <c r="N12"/>
  <c r="M12"/>
  <c r="L12"/>
  <c r="P11"/>
  <c r="O11"/>
  <c r="N11"/>
  <c r="M11"/>
  <c r="L11"/>
  <c r="P10"/>
  <c r="O10"/>
  <c r="N10"/>
  <c r="M10"/>
  <c r="L10"/>
  <c r="Q10" s="1"/>
  <c r="P9"/>
  <c r="O9"/>
  <c r="N9"/>
  <c r="M9"/>
  <c r="L9"/>
  <c r="P8"/>
  <c r="O8"/>
  <c r="N8"/>
  <c r="M8"/>
  <c r="L8"/>
  <c r="P7"/>
  <c r="O7"/>
  <c r="N7"/>
  <c r="M7"/>
  <c r="L7"/>
  <c r="P6"/>
  <c r="O6"/>
  <c r="N6"/>
  <c r="M6"/>
  <c r="L6"/>
  <c r="Q6" s="1"/>
  <c r="P5"/>
  <c r="O5"/>
  <c r="N5"/>
  <c r="M5"/>
  <c r="L5"/>
  <c r="P4"/>
  <c r="O4"/>
  <c r="N4"/>
  <c r="M4"/>
  <c r="L4"/>
  <c r="Q5" l="1"/>
  <c r="Q9"/>
  <c r="Q17"/>
  <c r="Q21"/>
  <c r="Q33"/>
  <c r="Q41"/>
  <c r="Q45"/>
  <c r="Q25"/>
  <c r="Q37"/>
  <c r="Q13"/>
  <c r="Q29"/>
  <c r="Q4"/>
  <c r="Q7"/>
  <c r="Q11"/>
  <c r="Q16"/>
  <c r="Q19"/>
  <c r="Q23"/>
  <c r="Q24"/>
  <c r="Q27"/>
  <c r="Q28"/>
  <c r="Q31"/>
  <c r="Q32"/>
  <c r="Q35"/>
  <c r="Q36"/>
  <c r="Q39"/>
  <c r="Q40"/>
  <c r="Q43"/>
  <c r="Q44"/>
  <c r="Q8"/>
  <c r="Q12"/>
  <c r="Q15"/>
  <c r="Q20"/>
  <c r="P4" i="6"/>
  <c r="O4"/>
  <c r="N4"/>
  <c r="M4"/>
  <c r="L4"/>
  <c r="Q4" l="1"/>
</calcChain>
</file>

<file path=xl/sharedStrings.xml><?xml version="1.0" encoding="utf-8"?>
<sst xmlns="http://schemas.openxmlformats.org/spreadsheetml/2006/main" count="320" uniqueCount="187">
  <si>
    <t>ΟΝΟΜΑΤΕΠΩΝΥΜΟ</t>
  </si>
  <si>
    <t xml:space="preserve">ΜΟΡΙΑ ΜΕΤΑΘΕΣΗΣ 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</si>
  <si>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</si>
  <si>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</si>
  <si>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</si>
  <si>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</si>
  <si>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</si>
  <si>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</si>
  <si>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</si>
  <si>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</si>
  <si>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</si>
  <si>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ΕΟΡΔΑΙΑΣ</t>
  </si>
  <si>
    <t>ΚΟΖΑΝΗΣ</t>
  </si>
  <si>
    <t>ΥΠΟΧΡ. ΩΡΑΡΙΟ</t>
  </si>
  <si>
    <t>ΜΕΓ ΜΟΡΙΑ</t>
  </si>
  <si>
    <t xml:space="preserve">ΣΧΟΛΙΚΗ ΜΟΝΑΔΑ ΟΡΓΑΝΙΚΗΣ ΜΕ ΩΡΕΣ/ΕΒΔ </t>
  </si>
  <si>
    <t>ΣΧΟΛΙΚΗ ΜΟΝΑΔΑ ΚΥΡΙΑΣ ΤΟΠΟΘΕΤΗΣΗΣ</t>
  </si>
  <si>
    <t>Ανδρεόπουλος Αθανάσιος</t>
  </si>
  <si>
    <t>Βλάχου Θεανώ</t>
  </si>
  <si>
    <t>Γρηγοριάδου Ελένη</t>
  </si>
  <si>
    <t>Ζιάβρα Ευαγγελία</t>
  </si>
  <si>
    <t>Δεληζήσης Κωνσταντίνος</t>
  </si>
  <si>
    <t>Κεχαγίδου Ευαγγελία</t>
  </si>
  <si>
    <t>Μαυρόπουλος Κωνσταντίνος</t>
  </si>
  <si>
    <t>Παπαξάνθης Χρήστος</t>
  </si>
  <si>
    <t>Ρουσόπουλος Γεώργιος</t>
  </si>
  <si>
    <t>Σαμπαλιώτη Φωτεινή</t>
  </si>
  <si>
    <t>Τζιλίνη Αναστασία</t>
  </si>
  <si>
    <t>Τούνας Αριστοτέλης</t>
  </si>
  <si>
    <t>Τσιαούσης Μιχαήλ</t>
  </si>
  <si>
    <t>Γιαννακόπουλος  Αθανάσιος</t>
  </si>
  <si>
    <t>Κουνάβας  Ιωάννης</t>
  </si>
  <si>
    <t>Μπιτζίδου Χρυσούλα</t>
  </si>
  <si>
    <t>Σαμαράς Μιχαήλ</t>
  </si>
  <si>
    <t>Τζιλίνης Ζήσης</t>
  </si>
  <si>
    <t>ΠΥΣΠΕ Κοζάνης</t>
  </si>
  <si>
    <t>ΒΟΙΟΥ</t>
  </si>
  <si>
    <t>ΣΥΝΟΛΟ ΔΗΜΟΣ ΒΕΛΒΕΝΤΟΥ</t>
  </si>
  <si>
    <t>ΣΥΝΟΛΟ ΔΗΜΟΣ ΣΕΡΒΙΩΝ</t>
  </si>
  <si>
    <t>ΣΕΡΒΙΩΝ</t>
  </si>
  <si>
    <t>Καραλίβανος Γεώργιος</t>
  </si>
  <si>
    <t>Πλιαχας Αθανάσιος</t>
  </si>
  <si>
    <t>Δημαράς Χαράλαμπος</t>
  </si>
  <si>
    <t xml:space="preserve">Κουτσογεωργοπούλου Δήμητρα </t>
  </si>
  <si>
    <t>Σταφυλίδης Σάββας</t>
  </si>
  <si>
    <t>Αντωνούλης Χρήστος</t>
  </si>
  <si>
    <t>Αποστολίδου Σοφία</t>
  </si>
  <si>
    <t>Βακουφτσής Βασίλειος</t>
  </si>
  <si>
    <t>Βέτσου Λαμπρινή</t>
  </si>
  <si>
    <t>Γιαννόπουλος Θεόδωρος</t>
  </si>
  <si>
    <t>ΔΣ Κοίλων
(16 ώρες/εβδ)</t>
  </si>
  <si>
    <t>Γκοβλιτσιώτη Βασιλική</t>
  </si>
  <si>
    <t>ΔΣ Ξηρολίμνης
(13 ώρες/εβδ)</t>
  </si>
  <si>
    <t>Δουγαλή Ελένη</t>
  </si>
  <si>
    <t>ΔΣ Ακρινής
(11 ώρες/εβδ)</t>
  </si>
  <si>
    <t>Καπρίνη Παρασκευή</t>
  </si>
  <si>
    <t>Κλίγγος Αργύριος</t>
  </si>
  <si>
    <t>ΒΕΛΒΕΝΤΟΥ</t>
  </si>
  <si>
    <t>Μάγκου Αναστασία</t>
  </si>
  <si>
    <t>Μπούσιος Γεώργιος</t>
  </si>
  <si>
    <t>Παπαδημητρίου Ζήνων</t>
  </si>
  <si>
    <t>Πουτακίδου Ελισάβετ</t>
  </si>
  <si>
    <t>Σαμαράς Βασίλης</t>
  </si>
  <si>
    <t>Σιακαβάρας Δημήτρης</t>
  </si>
  <si>
    <t>ΔΣ Λευκόβρυσης
(16 ώρες/εβδ)</t>
  </si>
  <si>
    <t>Στεργιούλας Δημήτριος</t>
  </si>
  <si>
    <t>ΔΣ Ν.Χαραυγής
(16 ώρες/εβδ)</t>
  </si>
  <si>
    <t>Τυροδήμος Γεώργιος</t>
  </si>
  <si>
    <t>ΔΣ 1ο Σερβίων
(16 ώρες/εβδ)</t>
  </si>
  <si>
    <t>Χονδροματίδης Θεόφιλος</t>
  </si>
  <si>
    <t>Χασιώτης Αθανάσιος</t>
  </si>
  <si>
    <t>ΔΣ Τσοτυλίου
(16+2 ώρες/εβδ)</t>
  </si>
  <si>
    <t>ΔΣ Αιανής
(16+2 ώρες/εβδ)</t>
  </si>
  <si>
    <t>ΔΣ 10ο Πτολ/δας
(16+2 ώρες/εβδ)</t>
  </si>
  <si>
    <t>ΔΣ Εράτυρας
(ΥΠΕΡΑΡΙΘΜΙΑ)</t>
  </si>
  <si>
    <t>Ζάπτση Μαρίαν (Ε.Κ.)</t>
  </si>
  <si>
    <t>ΤΟΠΟΘΕΤΗΣΗ ΑΠΌ 1-9-2020</t>
  </si>
  <si>
    <t xml:space="preserve"> ΤΟΠΟΘΕΤΗΣΗ ΛΟΓΩ ΥΠΕΡΑΡΙΘΜΙΑΣ ΕΚΠΑΙΔΕΥΤΙΚΟΥ ΚΛΑΔΟΥ ΠΕ11 ΤΗΣ ΔΙΕΥΘΥΝΣΗΣ ΠΕ ΚΟΖΑΝΗΣ </t>
  </si>
  <si>
    <t>ΣΥΜΠΛΗΡΩΣΗ</t>
  </si>
  <si>
    <t xml:space="preserve">ΠΡΟΣΩΡΙΝΗ ΤΟΠΟΘΕΤΗΣΗ ΚΑΙ ΣΥΜΠΛΗΡΩΣΗ ΩΡΑΡΙΟΥ ΕΚΠΑΙΔΕΥΤΙΚΩΝ ΚΛΑΔΟΥ ΠΕ11  ΤΗΣ ΔΙΕΥΘΥΝΣΗΣ ΠΕ ΚΟΖΑΝΗΣ </t>
  </si>
  <si>
    <t>ΠΡΑΞΗ 30/09-09-2020  ΑΠΟΦΑΣΗ /9-9-200</t>
  </si>
  <si>
    <t>ΠΡΑΞΗ 30/09-09-2020  ΑΠΟΦΑΣΗ /9-9-200 ΑΠΌ 1-9-2020</t>
  </si>
  <si>
    <t>ΔΣ Καλονερίου-Μικροκάστρου 13 ώρες/εβδ
ΔΣ 3ο Σιάτιστας 9 ώρες/εβδ</t>
  </si>
  <si>
    <t>ΔΣ 4ο Πτολ/δας 5 ώρες/εβδ</t>
  </si>
  <si>
    <t>ΔΣ 3ο Πτολ/δας 7 ώρες/εβδ</t>
  </si>
  <si>
    <t>οργανική</t>
  </si>
  <si>
    <t>ΔΣ 11ο Κοζάνης
(21 ώρες/εβδ)</t>
  </si>
  <si>
    <t>ΔΣ Γαλατινής
(22 ώρες/εβδ)</t>
  </si>
  <si>
    <t>ΔΣ Καρυδίτσας 5 ώρες/εβδ</t>
  </si>
  <si>
    <t>ΔΣ 5ο Πτολ/δας
(16 ώρες/εβδ)</t>
  </si>
  <si>
    <t>ΔΣ 6ο Πτολ/δας 5 ώρες/εβδ
ΔΣ 4ο Πτολ/δας 6+3 ώρες/εβδ
ΔΣ 5ο Πτολ/δας 2 ολ ώρες/εβδ</t>
  </si>
  <si>
    <t>ΔΣ Ασβεστόπετρας 5 ώρες/εβδ</t>
  </si>
  <si>
    <t>ΔΣ 3ο Σιάτιστας 2+2 ώρες/εβδ</t>
  </si>
  <si>
    <t>ΔΣ Βελβεντού 5 ώρες/εβδ</t>
  </si>
  <si>
    <t>ΔΣ Πλατανορεύμματος
(16+1 ώρες/εβδ)</t>
  </si>
  <si>
    <t>ΔΣ 9ο Κοζάνης 21 ώρες/εβδ</t>
  </si>
  <si>
    <t>ΔΣ Καισαρειάς 3 ώρες/εβδ</t>
  </si>
  <si>
    <t>ΔΣ 2ο Μουρικίου
(16 ώρες/εβδ)</t>
  </si>
  <si>
    <t>ΔΣ 12ο Πτολ/δας 6 ώρες/εβδ</t>
  </si>
  <si>
    <t>ΔΣ Λιβαδερού
(21 ώρες/εβδ)</t>
  </si>
  <si>
    <t>ΔΣ Πετρανών 6 ώρες/εβδ</t>
  </si>
  <si>
    <t>ΔΣ Άνω Κώμης
(21 ώρες/εβδ)</t>
  </si>
  <si>
    <t>ΔΣ 9ο Κοζάνης 9 ώρες/εβδ</t>
  </si>
  <si>
    <t>ΔΣ Λευκοπηγής
(16 ώρες/εβδ)</t>
  </si>
  <si>
    <t>ΔΣ Αγ. Παρασκευής 5 ώρες/εβδ</t>
  </si>
  <si>
    <t>ΔΣ Νεάπολης 2 ολ ώρες/εβδ
ΔΣ 3ο Σιάτιστας 5 ώρες/εβδ
ΔΣ 1ο Σιάτιστας 2+2 ώρες/εβδ</t>
  </si>
  <si>
    <t>ΔΣ 10ο Κοζάνης 5 ώρες/εβδ</t>
  </si>
  <si>
    <t>ΔΣ 2ο Κρόκου
(22 ώρες/εβδ)</t>
  </si>
  <si>
    <t>ΔΣ Βατερού 13 ώρες/εβδ</t>
  </si>
  <si>
    <t xml:space="preserve">ΔΣ Πενταλόφου 4 ώρες/εβδ
ΔΣ Ξηρολίμνης 3+2 ώρες/εβδ
</t>
  </si>
  <si>
    <t>ΔΣ 13ο Κοζάνης 11 ώρες/εβδ</t>
  </si>
  <si>
    <t>ΔΣ 1ο Βερμίου 16+5 ώρες/εβδ</t>
  </si>
  <si>
    <t>ΔΣ Πετρανών 7 ώρες/εβδ</t>
  </si>
  <si>
    <t>ΔΣ Δρεπάνου 14 ώρες/εβδ</t>
  </si>
  <si>
    <t>ΔΣ 19ο Κοζάνης 22 ώρες/εβδ</t>
  </si>
  <si>
    <t>ΔΣ 3ο Πτολ/δας 4+2 ώρες/εβδ</t>
  </si>
  <si>
    <t>ΔΣ 12ο Πτολ/δας 10+3 ώρες/εβδ
ΔΣ Ασβεστόπετρας 3 ώρες/εβδ</t>
  </si>
  <si>
    <t>ΔΣ Καρυδίτσας 6 ώρες/εβδ</t>
  </si>
  <si>
    <t>ΔΣ Ποντοκώμης
(13+3 ώρες/εβδ)</t>
  </si>
  <si>
    <t>ΔΣ 5ο Κοζάνης 14 ώρες/εβδ</t>
  </si>
  <si>
    <t>ΔΣ 10ο Κοζάνης 8 ώρες/εβδ</t>
  </si>
  <si>
    <t>ΔΣ 8ο Κοζάνης 10+1 ώρες/εβδ</t>
  </si>
  <si>
    <t>ΔΣ 13ο Κοζάνης 22 ώρες/εβδ</t>
  </si>
  <si>
    <t>ΔΣ Χ.Μεγδάνη 11 ώρες/εβδ</t>
  </si>
  <si>
    <t>ΔΣ Δρεπάνου 2 ώρες/εβδ
ΔΣ 19ο Κοζάνης 3 ώρες/εβδ
ΔΣ 17ο Κοζάνης 6 ώρες/εβδ</t>
  </si>
  <si>
    <t>ΔΣ 10ο Κοζάνης 22 ώρες/εβδ</t>
  </si>
  <si>
    <t>ΔΣ Μαυροδεντρίου 9 ώρες/εβδ</t>
  </si>
  <si>
    <t>ΔΣ 1ο Κρόκου 16 ώρες/εβδ</t>
  </si>
  <si>
    <t>ΔΣ 6ο Κοζάνης 6 ώρες/εβδ</t>
  </si>
  <si>
    <t>ΔΣ 18ο Κοζάνης 9 ώρες/εβδ</t>
  </si>
  <si>
    <t>ΔΣ 2ο Κοζάνης 22 ώρες/εβδ</t>
  </si>
  <si>
    <t>ΔΣ 2ο Σερβίων 16 ώρες/εβδ</t>
  </si>
  <si>
    <t>ΔΣ 4ο Σερβίων 7 ώρες/εβδ</t>
  </si>
  <si>
    <t>ΔΣ 2ο Κοζάνης 10+5 ώρες/εβδ</t>
  </si>
  <si>
    <t>ΔΣ 6ο Κοζάνης 7 ώρες/εβδ</t>
  </si>
  <si>
    <t>ΔΣ Ειδικό Κοζάνης 22 ώρες/εβδ</t>
  </si>
  <si>
    <t>ΔΣ 13ο Κοζάνης 12 ώρες/εβδ</t>
  </si>
  <si>
    <t>ΔΣ 6ο Κοζάνης 4 ολ ώρες/εβδ
ΔΣ Χ.Μούκα 7 ώρες/εβδ</t>
  </si>
  <si>
    <t>ΔΣ 9ο Κοζάνης 4 ώρες/εβδ
ΔΣ 19ο Κοζάνης 2 ολ ώρες/εβδ
ΔΣ Καισαρειάς 6 ώρες/εβδ</t>
  </si>
  <si>
    <t>ΔΣ 17ο Κοζάνης 7+6 ώρες/εβδ</t>
  </si>
  <si>
    <t>ΔΣ Τρανοβάλτου 10+2 ώρες/εβδ</t>
  </si>
  <si>
    <t>ΔΣ 2ο Κοζάνης 2 ολ ώρες/εβδ
ΔΣ 8ο Κοζάνης 4 ολ ώρες/εβδ</t>
  </si>
  <si>
    <t>ΔΣ Ανατολικού 11+2 ώρες/εβδ</t>
  </si>
  <si>
    <t>ΔΣ Αγ.Παρασκευής 8 ώρες/εβδ</t>
  </si>
  <si>
    <t>Διηνής Νικόλαος</t>
  </si>
  <si>
    <t>ΔΣ Βελβεντού 1+2 ώρες/εβδ</t>
  </si>
  <si>
    <t>Περ. Βαθυλάκκου 16+3 ώρες/βδ</t>
  </si>
  <si>
    <t>ΔΣ Άρδασσας 12 ώρες/εβδ</t>
  </si>
  <si>
    <t>ΔΣ 11ο Πτολ/δας 11 ώρες/εβδ</t>
  </si>
  <si>
    <t xml:space="preserve">ΕΙΔΙΚΟΤΗΤΑ </t>
  </si>
  <si>
    <t>ΟΡΓΑΝΙΚΗ</t>
  </si>
  <si>
    <t xml:space="preserve">ΥΠΟΧΡΕΩΤΙΚΟ ΩΡΑΡΙΟ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</si>
  <si>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</si>
  <si>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</si>
  <si>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</si>
  <si>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</si>
  <si>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</si>
  <si>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</si>
  <si>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</si>
  <si>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</si>
  <si>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ΜΑΧ</t>
  </si>
  <si>
    <t>ΤΟΠΟΘΕΤΗΣΗ ΑΠΌ 9-9-2020</t>
  </si>
  <si>
    <t>Αρβανίτης Άνθιμος</t>
  </si>
  <si>
    <t>ΠΕ11</t>
  </si>
  <si>
    <t>ΔΣ 1ο Πτολ/δας
(22 ώρες/εβδ)</t>
  </si>
  <si>
    <t>Ρίζος Αναστάσιος</t>
  </si>
  <si>
    <t>ΠΥΣΠΕ Α' Θεσσαλονίκης</t>
  </si>
  <si>
    <t>Κωστόπουλος Θωμάς</t>
  </si>
  <si>
    <t>ΠΥΣΔΕ Χανίων</t>
  </si>
  <si>
    <t>Αμανατίδης Απόστολος</t>
  </si>
  <si>
    <t>ΠΥΣΔΕ Κέρκυρας</t>
  </si>
  <si>
    <t>Φούνταρλης Αντώνιος</t>
  </si>
  <si>
    <t>ΠΥΣΠΕ Δυτ. Αττικής</t>
  </si>
  <si>
    <t>Παπαστεργίου Νικόλαος</t>
  </si>
  <si>
    <t>ΠΥΣΔΕ Δωδεκανήσου</t>
  </si>
  <si>
    <t>Παυλίδης Θεόδωρος</t>
  </si>
  <si>
    <t>ΠΥΣΔΕ Λακωνίας</t>
  </si>
  <si>
    <t>Μίχος Νικόλαος</t>
  </si>
  <si>
    <t>ΠΥΣΠΕ Κέρκυρας</t>
  </si>
  <si>
    <t>Γκούμα Ιωάννα</t>
  </si>
  <si>
    <t>ΠΥΣΠΕ Πειραιά</t>
  </si>
  <si>
    <t>Γκουρτσούλης Στέφανος</t>
  </si>
  <si>
    <t>ΠΥΣΠΕ Αχαΐας</t>
  </si>
  <si>
    <t>ΔΣ Πύργους 13+1+5 ώρες/εβδ
ΔΣ Ασβεστόπετρας 3 ώρες/εβδ</t>
  </si>
  <si>
    <t xml:space="preserve">ΔΣ Ολυμπιάδας ΚΤ 6+3 ώρες/εβδ
ΔΣ Ασβεστόπετρας 8 ώρες/εβδ
ΔΣ Άρδασσα 4 ώρες/εβδ </t>
  </si>
  <si>
    <t>ΔΣ 4ο Σερβίων 5 ώρες/εβδ από 1-9-2020
(υπόλοιπο 18 ώρες)</t>
  </si>
  <si>
    <t>Πράξη 30 09-09-2020   Αποσπάσεις εντός ΠΥΣΠΕ και  προσωρινή τοποθέτηση αποσπασμένων εκπαιδευτικών από άλλο ΠΥΣΠΕ κλάδου ΠΕ11 4218/8-9-2020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</si>
</sst>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010408]General"/>
  </numFmts>
  <fonts count="22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11"/>
      <name val="Calibri"/>
      <family val="2"/>
      <charset val="161"/>
    </font>
    <font>
      <b/>
      <sz val="12"/>
      <name val="Calibri"/>
      <family val="2"/>
      <charset val="161"/>
    </font>
    <font>
      <b/>
      <sz val="8"/>
      <color indexed="8"/>
      <name val="Calibri"/>
      <family val="2"/>
    </font>
    <font>
      <b/>
      <sz val="8"/>
      <name val="Calibri"/>
      <family val="2"/>
    </font>
    <font>
      <sz val="10"/>
      <name val="Arial"/>
      <family val="2"/>
      <charset val="161"/>
    </font>
    <font>
      <b/>
      <sz val="8"/>
      <color rgb="FFFF0000"/>
      <name val="Calibri"/>
      <family val="2"/>
      <charset val="161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1"/>
      <scheme val="minor"/>
    </font>
    <font>
      <b/>
      <sz val="8"/>
      <color rgb="FFFF0000"/>
      <name val="Calibri"/>
      <family val="2"/>
    </font>
    <font>
      <sz val="8"/>
      <color indexed="8"/>
      <name val="Calibri"/>
      <family val="2"/>
    </font>
    <font>
      <b/>
      <sz val="9"/>
      <name val="Calibri"/>
      <family val="2"/>
      <charset val="161"/>
    </font>
    <font>
      <b/>
      <sz val="9"/>
      <color rgb="FFFF0000"/>
      <name val="Calibri"/>
      <family val="2"/>
      <charset val="161"/>
    </font>
    <font>
      <b/>
      <sz val="8"/>
      <name val="Calibri"/>
      <family val="2"/>
      <charset val="161"/>
    </font>
    <font>
      <b/>
      <sz val="7"/>
      <color indexed="8"/>
      <name val="Calibri"/>
      <family val="2"/>
      <charset val="161"/>
    </font>
    <font>
      <sz val="9"/>
      <name val="Calibri"/>
      <family val="2"/>
      <charset val="161"/>
    </font>
    <font>
      <b/>
      <sz val="9"/>
      <color theme="1"/>
      <name val="Calibri"/>
      <family val="2"/>
      <charset val="161"/>
    </font>
    <font>
      <sz val="9"/>
      <color theme="1"/>
      <name val="Calibri"/>
      <family val="2"/>
      <charset val="161"/>
    </font>
    <font>
      <sz val="9"/>
      <color rgb="FFFF000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wrapText="1"/>
    </xf>
  </cellStyleXfs>
  <cellXfs count="4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"/>
  <sheetViews>
    <sheetView tabSelected="1" zoomScaleNormal="100" workbookViewId="0">
      <selection sqref="A1:R1"/>
    </sheetView>
  </sheetViews>
  <sheetFormatPr defaultRowHeight="15"/>
  <cols>
    <col min="1" max="1" width="3.5703125" style="1" customWidth="1"/>
    <col min="2" max="2" width="6.140625" style="2" bestFit="1" customWidth="1"/>
    <col min="3" max="3" width="24.5703125" style="2" customWidth="1"/>
    <col min="4" max="4" width="6" style="2" customWidth="1"/>
    <col min="5" max="5" width="14.140625" style="2" customWidth="1"/>
    <col min="6" max="6" width="18.7109375" style="2" bestFit="1" customWidth="1"/>
    <col min="7" max="7" width="7.42578125" style="2" customWidth="1"/>
    <col min="8" max="8" width="6.7109375" style="2" customWidth="1"/>
    <col min="9" max="9" width="7.5703125" style="2" customWidth="1"/>
    <col min="10" max="10" width="6.5703125" style="2" customWidth="1"/>
    <col min="11" max="11" width="7.5703125" style="2" customWidth="1"/>
    <col min="12" max="12" width="8" style="2" customWidth="1"/>
    <col min="13" max="13" width="7.28515625" style="2" bestFit="1" customWidth="1"/>
    <col min="14" max="15" width="6.5703125" style="2" bestFit="1" customWidth="1"/>
    <col min="16" max="16" width="8.7109375" style="2" bestFit="1" customWidth="1"/>
    <col min="17" max="17" width="10.7109375" style="2" hidden="1" customWidth="1"/>
    <col min="18" max="18" width="28.140625" style="2" customWidth="1"/>
    <col min="19" max="16384" width="9.140625" style="2"/>
  </cols>
  <sheetData>
    <row r="1" spans="1:18" ht="17.25" customHeight="1">
      <c r="A1" s="38" t="s">
        <v>80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22.5" customHeight="1">
      <c r="A2" s="39" t="s">
        <v>79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36.75" customHeight="1">
      <c r="A3" s="5" t="s">
        <v>10</v>
      </c>
      <c r="B3" s="5" t="s">
        <v>2</v>
      </c>
      <c r="C3" s="5" t="s">
        <v>0</v>
      </c>
      <c r="D3" s="5" t="s">
        <v>13</v>
      </c>
      <c r="E3" s="5" t="s">
        <v>15</v>
      </c>
      <c r="F3" s="5" t="s">
        <v>16</v>
      </c>
      <c r="G3" s="5" t="s">
        <v>1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9</v>
      </c>
      <c r="M3" s="5" t="s">
        <v>8</v>
      </c>
      <c r="N3" s="5" t="s">
        <v>7</v>
      </c>
      <c r="O3" s="5" t="s">
        <v>38</v>
      </c>
      <c r="P3" s="5" t="s">
        <v>37</v>
      </c>
      <c r="Q3" s="5" t="s">
        <v>14</v>
      </c>
      <c r="R3" s="5" t="s">
        <v>76</v>
      </c>
    </row>
    <row r="4" spans="1:18" ht="33.75">
      <c r="A4" s="6">
        <v>1</v>
      </c>
      <c r="B4" s="13">
        <v>622896</v>
      </c>
      <c r="C4" s="7" t="s">
        <v>75</v>
      </c>
      <c r="D4" s="8">
        <v>23</v>
      </c>
      <c r="E4" s="14" t="s">
        <v>35</v>
      </c>
      <c r="F4" s="8" t="s">
        <v>84</v>
      </c>
      <c r="G4" s="15">
        <v>76.5</v>
      </c>
      <c r="H4" s="16">
        <v>4</v>
      </c>
      <c r="I4" s="16" t="s">
        <v>11</v>
      </c>
      <c r="J4" s="16">
        <v>4</v>
      </c>
      <c r="K4" s="16" t="s">
        <v>11</v>
      </c>
      <c r="L4" s="15">
        <f t="shared" ref="L4:L46" si="0" xml:space="preserve"> IF(AND(I4 = "ΕΟΡΔΑΙΑΣ",K4 = "ΕΟΡΔΑΙΑΣ"), SUM(G4,H4,J4),  IF(I4 = "ΕΟΡΔΑΙΑΣ", SUM(G4,H4), 0) + IF(K4 = "ΕΟΡΔΑΙΑΣ", SUM(G4,J4),0))</f>
        <v>84.5</v>
      </c>
      <c r="M4" s="15">
        <f t="shared" ref="M4:M46" si="1" xml:space="preserve"> IF(AND(I4 = "ΚΟΖΑΝΗΣ",K4 = "ΚΟΖΑΝΗΣ"), SUM(G4,H4,J4),  IF(I4 = "ΚΟΖΑΝΗΣ", SUM(G4,H4), 0) + IF(K4 = "ΚΟΖΑΝΗΣ", SUM(G4,J4),0))</f>
        <v>0</v>
      </c>
      <c r="N4" s="15">
        <f t="shared" ref="N4:N46" si="2" xml:space="preserve"> IF(AND(I4 = "ΒΟΙΟΥ",K4 = "ΒΟΙΟΥ"), SUM(G4,H4,J4),  IF(I4 = "ΒΟΙΟΥ", SUM(G4,H4), 0) + IF(K4 = "ΒΟΙΟΥ", SUM(G4,J4),0))</f>
        <v>0</v>
      </c>
      <c r="O4" s="15">
        <f t="shared" ref="O4:O46" si="3" xml:space="preserve"> IF(AND($I4 = "ΣΕΡΒΙΩΝ",$K4 = "ΣΕΡΒΙΩΝ"), SUM($G4,$H4,$J4),  IF($I4 = "ΣΕΡΒΙΩΝ", SUM($G4,$H4), 0) + IF($K4 = "ΣΕΡΒΙΩΝ", SUM($G4,$J4),0))</f>
        <v>0</v>
      </c>
      <c r="P4" s="15">
        <f t="shared" ref="P4:P46" si="4" xml:space="preserve"> IF(AND($I4 = "ΒΕΛΒΕΝΤΟΥ",$K4 = "ΒΕΛΒΕΝΤΟΥ"), SUM($G4,$H4,$J4),  IF($I4 = "ΒΕΛΒΕΝΤΟΥ", SUM($G4,$H4), 0) + IF($K4 = "ΒΕΛΒΕΝΤΟΥ", SUM($G4,$J4),0))</f>
        <v>0</v>
      </c>
      <c r="Q4" s="15">
        <f t="shared" ref="Q4:Q46" si="5">MAX(L4:P4,G4)</f>
        <v>84.5</v>
      </c>
      <c r="R4" s="17" t="s">
        <v>90</v>
      </c>
    </row>
    <row r="5" spans="1:18" ht="30" customHeight="1">
      <c r="A5" s="6">
        <v>2</v>
      </c>
      <c r="B5" s="9">
        <v>151862</v>
      </c>
      <c r="C5" s="7" t="s">
        <v>60</v>
      </c>
      <c r="D5" s="8">
        <v>21</v>
      </c>
      <c r="E5" s="8" t="s">
        <v>86</v>
      </c>
      <c r="F5" s="8" t="s">
        <v>85</v>
      </c>
      <c r="G5" s="15">
        <v>163.01</v>
      </c>
      <c r="H5" s="16">
        <v>4</v>
      </c>
      <c r="I5" s="16" t="s">
        <v>12</v>
      </c>
      <c r="J5" s="16">
        <v>4</v>
      </c>
      <c r="K5" s="16" t="s">
        <v>12</v>
      </c>
      <c r="L5" s="15">
        <f t="shared" si="0"/>
        <v>0</v>
      </c>
      <c r="M5" s="15">
        <f t="shared" si="1"/>
        <v>171.01</v>
      </c>
      <c r="N5" s="15">
        <f t="shared" si="2"/>
        <v>0</v>
      </c>
      <c r="O5" s="15">
        <f t="shared" si="3"/>
        <v>0</v>
      </c>
      <c r="P5" s="15">
        <f t="shared" si="4"/>
        <v>0</v>
      </c>
      <c r="Q5" s="18">
        <f t="shared" si="5"/>
        <v>171.01</v>
      </c>
      <c r="R5" s="13"/>
    </row>
    <row r="6" spans="1:18" ht="30" customHeight="1">
      <c r="A6" s="6">
        <v>3</v>
      </c>
      <c r="B6" s="9">
        <v>612353</v>
      </c>
      <c r="C6" s="7" t="s">
        <v>48</v>
      </c>
      <c r="D6" s="8">
        <v>22</v>
      </c>
      <c r="E6" s="8" t="s">
        <v>87</v>
      </c>
      <c r="F6" s="8" t="s">
        <v>85</v>
      </c>
      <c r="G6" s="15">
        <v>166.98</v>
      </c>
      <c r="H6" s="16">
        <v>4</v>
      </c>
      <c r="I6" s="16" t="s">
        <v>36</v>
      </c>
      <c r="J6" s="16"/>
      <c r="K6" s="16"/>
      <c r="L6" s="15">
        <f t="shared" si="0"/>
        <v>0</v>
      </c>
      <c r="M6" s="15">
        <f t="shared" si="1"/>
        <v>0</v>
      </c>
      <c r="N6" s="15">
        <f t="shared" si="2"/>
        <v>170.98</v>
      </c>
      <c r="O6" s="15">
        <f t="shared" si="3"/>
        <v>0</v>
      </c>
      <c r="P6" s="15">
        <f t="shared" si="4"/>
        <v>0</v>
      </c>
      <c r="Q6" s="18">
        <f t="shared" si="5"/>
        <v>170.98</v>
      </c>
      <c r="R6" s="13"/>
    </row>
    <row r="7" spans="1:18" ht="30" customHeight="1">
      <c r="A7" s="6">
        <v>4</v>
      </c>
      <c r="B7" s="9">
        <v>580300</v>
      </c>
      <c r="C7" s="7" t="s">
        <v>65</v>
      </c>
      <c r="D7" s="8">
        <v>21</v>
      </c>
      <c r="E7" s="8" t="s">
        <v>66</v>
      </c>
      <c r="F7" s="8"/>
      <c r="G7" s="15">
        <v>152.72999999999999</v>
      </c>
      <c r="H7" s="16"/>
      <c r="I7" s="16"/>
      <c r="J7" s="16">
        <v>4</v>
      </c>
      <c r="K7" s="16" t="s">
        <v>12</v>
      </c>
      <c r="L7" s="15">
        <f t="shared" si="0"/>
        <v>0</v>
      </c>
      <c r="M7" s="15">
        <f t="shared" si="1"/>
        <v>156.72999999999999</v>
      </c>
      <c r="N7" s="15">
        <f t="shared" si="2"/>
        <v>0</v>
      </c>
      <c r="O7" s="15">
        <f t="shared" si="3"/>
        <v>0</v>
      </c>
      <c r="P7" s="15">
        <f t="shared" si="4"/>
        <v>0</v>
      </c>
      <c r="Q7" s="18">
        <f t="shared" si="5"/>
        <v>156.72999999999999</v>
      </c>
      <c r="R7" s="13" t="s">
        <v>88</v>
      </c>
    </row>
    <row r="8" spans="1:18" ht="30" customHeight="1">
      <c r="A8" s="6">
        <v>5</v>
      </c>
      <c r="B8" s="9">
        <v>576978</v>
      </c>
      <c r="C8" s="7" t="s">
        <v>58</v>
      </c>
      <c r="D8" s="8">
        <v>21</v>
      </c>
      <c r="E8" s="8" t="s">
        <v>89</v>
      </c>
      <c r="F8" s="8"/>
      <c r="G8" s="15">
        <v>147.94</v>
      </c>
      <c r="H8" s="16">
        <v>4</v>
      </c>
      <c r="I8" s="16" t="s">
        <v>11</v>
      </c>
      <c r="J8" s="16"/>
      <c r="K8" s="16"/>
      <c r="L8" s="15">
        <f t="shared" si="0"/>
        <v>151.94</v>
      </c>
      <c r="M8" s="15">
        <f t="shared" si="1"/>
        <v>0</v>
      </c>
      <c r="N8" s="15">
        <f t="shared" si="2"/>
        <v>0</v>
      </c>
      <c r="O8" s="15">
        <f t="shared" si="3"/>
        <v>0</v>
      </c>
      <c r="P8" s="15">
        <f t="shared" si="4"/>
        <v>0</v>
      </c>
      <c r="Q8" s="18">
        <f t="shared" si="5"/>
        <v>151.94</v>
      </c>
      <c r="R8" s="13" t="s">
        <v>91</v>
      </c>
    </row>
    <row r="9" spans="1:18" ht="28.5" customHeight="1">
      <c r="A9" s="6">
        <v>6</v>
      </c>
      <c r="B9" s="9">
        <v>219875</v>
      </c>
      <c r="C9" s="7" t="s">
        <v>62</v>
      </c>
      <c r="D9" s="8">
        <v>22</v>
      </c>
      <c r="E9" s="8" t="s">
        <v>71</v>
      </c>
      <c r="F9" s="8"/>
      <c r="G9" s="15">
        <v>142.99</v>
      </c>
      <c r="H9" s="16">
        <v>4</v>
      </c>
      <c r="I9" s="16" t="s">
        <v>36</v>
      </c>
      <c r="J9" s="16">
        <v>4</v>
      </c>
      <c r="K9" s="16" t="s">
        <v>36</v>
      </c>
      <c r="L9" s="15">
        <f t="shared" si="0"/>
        <v>0</v>
      </c>
      <c r="M9" s="15">
        <f t="shared" si="1"/>
        <v>0</v>
      </c>
      <c r="N9" s="15">
        <f t="shared" si="2"/>
        <v>150.99</v>
      </c>
      <c r="O9" s="15">
        <f t="shared" si="3"/>
        <v>0</v>
      </c>
      <c r="P9" s="15">
        <f t="shared" si="4"/>
        <v>0</v>
      </c>
      <c r="Q9" s="18">
        <f t="shared" si="5"/>
        <v>150.99</v>
      </c>
      <c r="R9" s="13" t="s">
        <v>92</v>
      </c>
    </row>
    <row r="10" spans="1:18" ht="33.75">
      <c r="A10" s="6">
        <v>7</v>
      </c>
      <c r="B10" s="9">
        <v>214532</v>
      </c>
      <c r="C10" s="7" t="s">
        <v>56</v>
      </c>
      <c r="D10" s="8">
        <v>22</v>
      </c>
      <c r="E10" s="8" t="s">
        <v>94</v>
      </c>
      <c r="F10" s="8"/>
      <c r="G10" s="15">
        <v>139.83000000000001</v>
      </c>
      <c r="H10" s="16">
        <v>4</v>
      </c>
      <c r="I10" s="16" t="s">
        <v>57</v>
      </c>
      <c r="J10" s="16">
        <v>4</v>
      </c>
      <c r="K10" s="16" t="s">
        <v>57</v>
      </c>
      <c r="L10" s="15">
        <f t="shared" si="0"/>
        <v>0</v>
      </c>
      <c r="M10" s="15">
        <f t="shared" si="1"/>
        <v>0</v>
      </c>
      <c r="N10" s="15">
        <f t="shared" si="2"/>
        <v>0</v>
      </c>
      <c r="O10" s="15">
        <f t="shared" si="3"/>
        <v>0</v>
      </c>
      <c r="P10" s="15">
        <f t="shared" si="4"/>
        <v>147.83000000000001</v>
      </c>
      <c r="Q10" s="18">
        <f t="shared" si="5"/>
        <v>147.83000000000001</v>
      </c>
      <c r="R10" s="13" t="s">
        <v>93</v>
      </c>
    </row>
    <row r="11" spans="1:18" ht="30" customHeight="1">
      <c r="A11" s="6">
        <v>8</v>
      </c>
      <c r="B11" s="9">
        <v>208013</v>
      </c>
      <c r="C11" s="7" t="s">
        <v>47</v>
      </c>
      <c r="D11" s="8">
        <v>21</v>
      </c>
      <c r="E11" s="8" t="s">
        <v>72</v>
      </c>
      <c r="F11" s="8"/>
      <c r="G11" s="15">
        <v>139.88999999999999</v>
      </c>
      <c r="H11" s="16">
        <v>4</v>
      </c>
      <c r="I11" s="16" t="s">
        <v>39</v>
      </c>
      <c r="J11" s="16"/>
      <c r="K11" s="16"/>
      <c r="L11" s="15">
        <f t="shared" si="0"/>
        <v>0</v>
      </c>
      <c r="M11" s="15">
        <f t="shared" si="1"/>
        <v>0</v>
      </c>
      <c r="N11" s="15">
        <f t="shared" si="2"/>
        <v>0</v>
      </c>
      <c r="O11" s="15">
        <f t="shared" si="3"/>
        <v>143.88999999999999</v>
      </c>
      <c r="P11" s="15">
        <f t="shared" si="4"/>
        <v>0</v>
      </c>
      <c r="Q11" s="18">
        <f t="shared" si="5"/>
        <v>143.88999999999999</v>
      </c>
      <c r="R11" s="13" t="s">
        <v>96</v>
      </c>
    </row>
    <row r="12" spans="1:18" ht="30" customHeight="1">
      <c r="A12" s="6">
        <v>9</v>
      </c>
      <c r="B12" s="9">
        <v>577309</v>
      </c>
      <c r="C12" s="7" t="s">
        <v>61</v>
      </c>
      <c r="D12" s="8">
        <v>21</v>
      </c>
      <c r="E12" s="8" t="s">
        <v>73</v>
      </c>
      <c r="F12" s="8"/>
      <c r="G12" s="15">
        <v>134.43</v>
      </c>
      <c r="H12" s="16">
        <v>4</v>
      </c>
      <c r="I12" s="16" t="s">
        <v>11</v>
      </c>
      <c r="J12" s="16">
        <v>4</v>
      </c>
      <c r="K12" s="16" t="s">
        <v>11</v>
      </c>
      <c r="L12" s="15">
        <f t="shared" si="0"/>
        <v>142.43</v>
      </c>
      <c r="M12" s="15">
        <f t="shared" si="1"/>
        <v>0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8">
        <f t="shared" si="5"/>
        <v>142.43</v>
      </c>
      <c r="R12" s="13" t="s">
        <v>83</v>
      </c>
    </row>
    <row r="13" spans="1:18" ht="30" customHeight="1">
      <c r="A13" s="6">
        <v>10</v>
      </c>
      <c r="B13" s="13">
        <v>184847</v>
      </c>
      <c r="C13" s="7" t="s">
        <v>32</v>
      </c>
      <c r="D13" s="8">
        <v>21</v>
      </c>
      <c r="E13" s="14" t="s">
        <v>35</v>
      </c>
      <c r="F13" s="13" t="s">
        <v>95</v>
      </c>
      <c r="G13" s="15">
        <v>132.88</v>
      </c>
      <c r="H13" s="16">
        <v>4</v>
      </c>
      <c r="I13" s="16" t="s">
        <v>12</v>
      </c>
      <c r="J13" s="16">
        <v>4</v>
      </c>
      <c r="K13" s="16" t="s">
        <v>12</v>
      </c>
      <c r="L13" s="15">
        <f t="shared" si="0"/>
        <v>0</v>
      </c>
      <c r="M13" s="15">
        <f t="shared" si="1"/>
        <v>140.88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140.88</v>
      </c>
      <c r="R13" s="13"/>
    </row>
    <row r="14" spans="1:18" ht="30" customHeight="1">
      <c r="A14" s="6">
        <v>11</v>
      </c>
      <c r="B14" s="9">
        <v>612345</v>
      </c>
      <c r="C14" s="7" t="s">
        <v>69</v>
      </c>
      <c r="D14" s="8">
        <v>22</v>
      </c>
      <c r="E14" s="8" t="s">
        <v>97</v>
      </c>
      <c r="F14" s="8"/>
      <c r="G14" s="15">
        <v>126.66</v>
      </c>
      <c r="H14" s="16">
        <v>4</v>
      </c>
      <c r="I14" s="16" t="s">
        <v>11</v>
      </c>
      <c r="J14" s="16">
        <v>4</v>
      </c>
      <c r="K14" s="16" t="s">
        <v>11</v>
      </c>
      <c r="L14" s="15">
        <f t="shared" si="0"/>
        <v>134.66</v>
      </c>
      <c r="M14" s="15">
        <f t="shared" si="1"/>
        <v>0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8">
        <f t="shared" si="5"/>
        <v>134.66</v>
      </c>
      <c r="R14" s="13" t="s">
        <v>98</v>
      </c>
    </row>
    <row r="15" spans="1:18" ht="30" customHeight="1">
      <c r="A15" s="6">
        <v>12</v>
      </c>
      <c r="B15" s="9">
        <v>589991</v>
      </c>
      <c r="C15" s="7" t="s">
        <v>45</v>
      </c>
      <c r="D15" s="8">
        <v>21</v>
      </c>
      <c r="E15" s="8" t="s">
        <v>99</v>
      </c>
      <c r="F15" s="8" t="s">
        <v>85</v>
      </c>
      <c r="G15" s="15">
        <v>130.58000000000001</v>
      </c>
      <c r="H15" s="16"/>
      <c r="I15" s="16"/>
      <c r="J15" s="16">
        <v>4</v>
      </c>
      <c r="K15" s="16" t="s">
        <v>39</v>
      </c>
      <c r="L15" s="15">
        <f t="shared" si="0"/>
        <v>0</v>
      </c>
      <c r="M15" s="15">
        <f t="shared" si="1"/>
        <v>0</v>
      </c>
      <c r="N15" s="15">
        <f t="shared" si="2"/>
        <v>0</v>
      </c>
      <c r="O15" s="15">
        <f t="shared" si="3"/>
        <v>134.58000000000001</v>
      </c>
      <c r="P15" s="15">
        <f t="shared" si="4"/>
        <v>0</v>
      </c>
      <c r="Q15" s="18">
        <f t="shared" si="5"/>
        <v>134.58000000000001</v>
      </c>
      <c r="R15" s="13"/>
    </row>
    <row r="16" spans="1:18" ht="30" customHeight="1">
      <c r="A16" s="6">
        <v>13</v>
      </c>
      <c r="B16" s="9">
        <v>597352</v>
      </c>
      <c r="C16" s="7" t="s">
        <v>49</v>
      </c>
      <c r="D16" s="8">
        <v>22</v>
      </c>
      <c r="E16" s="8" t="s">
        <v>50</v>
      </c>
      <c r="F16" s="8"/>
      <c r="G16" s="15">
        <v>122.97</v>
      </c>
      <c r="H16" s="16">
        <v>4</v>
      </c>
      <c r="I16" s="16" t="s">
        <v>12</v>
      </c>
      <c r="J16" s="16">
        <v>4</v>
      </c>
      <c r="K16" s="16" t="s">
        <v>12</v>
      </c>
      <c r="L16" s="15">
        <f t="shared" si="0"/>
        <v>0</v>
      </c>
      <c r="M16" s="15">
        <f t="shared" si="1"/>
        <v>130.97</v>
      </c>
      <c r="N16" s="15">
        <f t="shared" si="2"/>
        <v>0</v>
      </c>
      <c r="O16" s="15">
        <f t="shared" si="3"/>
        <v>0</v>
      </c>
      <c r="P16" s="15">
        <f t="shared" si="4"/>
        <v>0</v>
      </c>
      <c r="Q16" s="18">
        <f t="shared" si="5"/>
        <v>130.97</v>
      </c>
      <c r="R16" s="13" t="s">
        <v>100</v>
      </c>
    </row>
    <row r="17" spans="1:18" ht="30" customHeight="1">
      <c r="A17" s="6">
        <v>14</v>
      </c>
      <c r="B17" s="9">
        <v>577456</v>
      </c>
      <c r="C17" s="7" t="s">
        <v>55</v>
      </c>
      <c r="D17" s="8">
        <v>21</v>
      </c>
      <c r="E17" s="8" t="s">
        <v>101</v>
      </c>
      <c r="F17" s="8" t="s">
        <v>85</v>
      </c>
      <c r="G17" s="15">
        <v>125.11</v>
      </c>
      <c r="H17" s="16">
        <v>4</v>
      </c>
      <c r="I17" s="16" t="s">
        <v>12</v>
      </c>
      <c r="J17" s="16"/>
      <c r="K17" s="16"/>
      <c r="L17" s="15">
        <f t="shared" si="0"/>
        <v>0</v>
      </c>
      <c r="M17" s="15">
        <f t="shared" si="1"/>
        <v>129.11000000000001</v>
      </c>
      <c r="N17" s="15">
        <f t="shared" si="2"/>
        <v>0</v>
      </c>
      <c r="O17" s="15">
        <f t="shared" si="3"/>
        <v>0</v>
      </c>
      <c r="P17" s="15">
        <f t="shared" si="4"/>
        <v>0</v>
      </c>
      <c r="Q17" s="18">
        <f t="shared" si="5"/>
        <v>129.11000000000001</v>
      </c>
      <c r="R17" s="13"/>
    </row>
    <row r="18" spans="1:18" ht="30" customHeight="1">
      <c r="A18" s="6">
        <v>15</v>
      </c>
      <c r="B18" s="9">
        <v>615984</v>
      </c>
      <c r="C18" s="7" t="s">
        <v>51</v>
      </c>
      <c r="D18" s="8">
        <v>22</v>
      </c>
      <c r="E18" s="8" t="s">
        <v>52</v>
      </c>
      <c r="F18" s="8"/>
      <c r="G18" s="15">
        <v>119.94</v>
      </c>
      <c r="H18" s="16">
        <v>4</v>
      </c>
      <c r="I18" s="16" t="s">
        <v>12</v>
      </c>
      <c r="J18" s="16">
        <v>4</v>
      </c>
      <c r="K18" s="16" t="s">
        <v>12</v>
      </c>
      <c r="L18" s="15">
        <f t="shared" si="0"/>
        <v>0</v>
      </c>
      <c r="M18" s="15">
        <f t="shared" si="1"/>
        <v>127.94</v>
      </c>
      <c r="N18" s="15">
        <f t="shared" si="2"/>
        <v>0</v>
      </c>
      <c r="O18" s="15">
        <f t="shared" si="3"/>
        <v>0</v>
      </c>
      <c r="P18" s="15">
        <f t="shared" si="4"/>
        <v>0</v>
      </c>
      <c r="Q18" s="18">
        <f t="shared" si="5"/>
        <v>127.94</v>
      </c>
      <c r="R18" s="13" t="s">
        <v>102</v>
      </c>
    </row>
    <row r="19" spans="1:18" ht="30" customHeight="1">
      <c r="A19" s="6">
        <v>16</v>
      </c>
      <c r="B19" s="9">
        <v>590223</v>
      </c>
      <c r="C19" s="7" t="s">
        <v>59</v>
      </c>
      <c r="D19" s="8">
        <v>21</v>
      </c>
      <c r="E19" s="8" t="s">
        <v>103</v>
      </c>
      <c r="F19" s="8"/>
      <c r="G19" s="15">
        <v>122.97</v>
      </c>
      <c r="H19" s="16"/>
      <c r="I19" s="16"/>
      <c r="J19" s="16">
        <v>4</v>
      </c>
      <c r="K19" s="16" t="s">
        <v>12</v>
      </c>
      <c r="L19" s="15">
        <f t="shared" si="0"/>
        <v>0</v>
      </c>
      <c r="M19" s="15">
        <f t="shared" si="1"/>
        <v>126.97</v>
      </c>
      <c r="N19" s="15">
        <f t="shared" si="2"/>
        <v>0</v>
      </c>
      <c r="O19" s="15">
        <f t="shared" si="3"/>
        <v>0</v>
      </c>
      <c r="P19" s="15">
        <f t="shared" si="4"/>
        <v>0</v>
      </c>
      <c r="Q19" s="18">
        <f t="shared" si="5"/>
        <v>126.97</v>
      </c>
      <c r="R19" s="13" t="s">
        <v>104</v>
      </c>
    </row>
    <row r="20" spans="1:18" ht="33.75">
      <c r="A20" s="6">
        <v>17</v>
      </c>
      <c r="B20" s="13">
        <v>225194</v>
      </c>
      <c r="C20" s="7" t="s">
        <v>27</v>
      </c>
      <c r="D20" s="8">
        <v>22</v>
      </c>
      <c r="E20" s="14" t="s">
        <v>35</v>
      </c>
      <c r="F20" s="8" t="s">
        <v>110</v>
      </c>
      <c r="G20" s="15">
        <v>116.69</v>
      </c>
      <c r="H20" s="16">
        <v>4</v>
      </c>
      <c r="I20" s="16" t="s">
        <v>36</v>
      </c>
      <c r="J20" s="16">
        <v>4</v>
      </c>
      <c r="K20" s="16" t="s">
        <v>36</v>
      </c>
      <c r="L20" s="15">
        <f t="shared" si="0"/>
        <v>0</v>
      </c>
      <c r="M20" s="15">
        <f t="shared" si="1"/>
        <v>0</v>
      </c>
      <c r="N20" s="15">
        <f t="shared" si="2"/>
        <v>124.69</v>
      </c>
      <c r="O20" s="15">
        <f t="shared" si="3"/>
        <v>0</v>
      </c>
      <c r="P20" s="15">
        <f t="shared" si="4"/>
        <v>0</v>
      </c>
      <c r="Q20" s="15">
        <f t="shared" si="5"/>
        <v>124.69</v>
      </c>
      <c r="R20" s="17" t="s">
        <v>105</v>
      </c>
    </row>
    <row r="21" spans="1:18" ht="30" customHeight="1">
      <c r="A21" s="6">
        <v>18</v>
      </c>
      <c r="B21" s="9">
        <v>204193</v>
      </c>
      <c r="C21" s="7" t="s">
        <v>67</v>
      </c>
      <c r="D21" s="8">
        <v>21</v>
      </c>
      <c r="E21" s="8" t="s">
        <v>68</v>
      </c>
      <c r="F21" s="8"/>
      <c r="G21" s="15">
        <v>115.34</v>
      </c>
      <c r="H21" s="16">
        <v>4</v>
      </c>
      <c r="I21" s="16" t="s">
        <v>12</v>
      </c>
      <c r="J21" s="16">
        <v>4</v>
      </c>
      <c r="K21" s="16" t="s">
        <v>12</v>
      </c>
      <c r="L21" s="15">
        <f t="shared" si="0"/>
        <v>0</v>
      </c>
      <c r="M21" s="15">
        <f t="shared" si="1"/>
        <v>123.34</v>
      </c>
      <c r="N21" s="15">
        <f t="shared" si="2"/>
        <v>0</v>
      </c>
      <c r="O21" s="15">
        <f t="shared" si="3"/>
        <v>0</v>
      </c>
      <c r="P21" s="15">
        <f t="shared" si="4"/>
        <v>0</v>
      </c>
      <c r="Q21" s="18">
        <f t="shared" si="5"/>
        <v>123.34</v>
      </c>
      <c r="R21" s="13" t="s">
        <v>106</v>
      </c>
    </row>
    <row r="22" spans="1:18" ht="30" customHeight="1">
      <c r="A22" s="6">
        <v>19</v>
      </c>
      <c r="B22" s="9">
        <v>612505</v>
      </c>
      <c r="C22" s="7" t="s">
        <v>46</v>
      </c>
      <c r="D22" s="8">
        <v>22</v>
      </c>
      <c r="E22" s="14" t="s">
        <v>107</v>
      </c>
      <c r="F22" s="8" t="s">
        <v>85</v>
      </c>
      <c r="G22" s="15">
        <v>115.03</v>
      </c>
      <c r="H22" s="16">
        <v>4</v>
      </c>
      <c r="I22" s="16" t="s">
        <v>12</v>
      </c>
      <c r="J22" s="16">
        <v>4</v>
      </c>
      <c r="K22" s="16" t="s">
        <v>12</v>
      </c>
      <c r="L22" s="15">
        <f t="shared" si="0"/>
        <v>0</v>
      </c>
      <c r="M22" s="15">
        <f t="shared" si="1"/>
        <v>123.03</v>
      </c>
      <c r="N22" s="15">
        <f t="shared" si="2"/>
        <v>0</v>
      </c>
      <c r="O22" s="15">
        <f t="shared" si="3"/>
        <v>0</v>
      </c>
      <c r="P22" s="15">
        <f t="shared" si="4"/>
        <v>0</v>
      </c>
      <c r="Q22" s="18">
        <f t="shared" si="5"/>
        <v>123.03</v>
      </c>
      <c r="R22" s="13"/>
    </row>
    <row r="23" spans="1:18" ht="33.75">
      <c r="A23" s="6">
        <v>20</v>
      </c>
      <c r="B23" s="9">
        <v>204186</v>
      </c>
      <c r="C23" s="7" t="s">
        <v>29</v>
      </c>
      <c r="D23" s="8">
        <v>22</v>
      </c>
      <c r="E23" s="8" t="s">
        <v>35</v>
      </c>
      <c r="F23" s="8" t="s">
        <v>108</v>
      </c>
      <c r="G23" s="15">
        <v>118.89</v>
      </c>
      <c r="H23" s="16">
        <v>4</v>
      </c>
      <c r="I23" s="16" t="s">
        <v>36</v>
      </c>
      <c r="J23" s="16"/>
      <c r="K23" s="16"/>
      <c r="L23" s="15">
        <f t="shared" si="0"/>
        <v>0</v>
      </c>
      <c r="M23" s="15">
        <f t="shared" si="1"/>
        <v>0</v>
      </c>
      <c r="N23" s="15">
        <f t="shared" si="2"/>
        <v>122.89</v>
      </c>
      <c r="O23" s="15">
        <f t="shared" si="3"/>
        <v>0</v>
      </c>
      <c r="P23" s="15">
        <f t="shared" si="4"/>
        <v>0</v>
      </c>
      <c r="Q23" s="18">
        <f t="shared" si="5"/>
        <v>122.89</v>
      </c>
      <c r="R23" s="17" t="s">
        <v>109</v>
      </c>
    </row>
    <row r="24" spans="1:18" ht="30" customHeight="1">
      <c r="A24" s="6">
        <v>21</v>
      </c>
      <c r="B24" s="9">
        <v>596322</v>
      </c>
      <c r="C24" s="7" t="s">
        <v>63</v>
      </c>
      <c r="D24" s="8">
        <v>21</v>
      </c>
      <c r="E24" s="8" t="s">
        <v>64</v>
      </c>
      <c r="F24" s="8"/>
      <c r="G24" s="15">
        <v>117.5</v>
      </c>
      <c r="H24" s="16">
        <v>4</v>
      </c>
      <c r="I24" s="16" t="s">
        <v>12</v>
      </c>
      <c r="J24" s="16"/>
      <c r="K24" s="16"/>
      <c r="L24" s="15">
        <f t="shared" si="0"/>
        <v>0</v>
      </c>
      <c r="M24" s="15">
        <f t="shared" si="1"/>
        <v>121.5</v>
      </c>
      <c r="N24" s="15">
        <f t="shared" si="2"/>
        <v>0</v>
      </c>
      <c r="O24" s="15">
        <f t="shared" si="3"/>
        <v>0</v>
      </c>
      <c r="P24" s="15">
        <f t="shared" si="4"/>
        <v>0</v>
      </c>
      <c r="Q24" s="18">
        <f t="shared" si="5"/>
        <v>121.5</v>
      </c>
      <c r="R24" s="13" t="s">
        <v>104</v>
      </c>
    </row>
    <row r="25" spans="1:18" ht="30" customHeight="1">
      <c r="A25" s="6">
        <v>22</v>
      </c>
      <c r="B25" s="13">
        <v>225026</v>
      </c>
      <c r="C25" s="7" t="s">
        <v>23</v>
      </c>
      <c r="D25" s="8">
        <v>22</v>
      </c>
      <c r="E25" s="14" t="s">
        <v>35</v>
      </c>
      <c r="F25" s="8" t="s">
        <v>111</v>
      </c>
      <c r="G25" s="15">
        <v>112.43</v>
      </c>
      <c r="H25" s="16">
        <v>4</v>
      </c>
      <c r="I25" s="16" t="s">
        <v>11</v>
      </c>
      <c r="J25" s="16"/>
      <c r="K25" s="16"/>
      <c r="L25" s="15">
        <f t="shared" si="0"/>
        <v>116.43</v>
      </c>
      <c r="M25" s="15">
        <f t="shared" si="1"/>
        <v>0</v>
      </c>
      <c r="N25" s="15">
        <f t="shared" si="2"/>
        <v>0</v>
      </c>
      <c r="O25" s="15">
        <f t="shared" si="3"/>
        <v>0</v>
      </c>
      <c r="P25" s="15">
        <f t="shared" si="4"/>
        <v>0</v>
      </c>
      <c r="Q25" s="15">
        <f t="shared" si="5"/>
        <v>116.43</v>
      </c>
      <c r="R25" s="13"/>
    </row>
    <row r="26" spans="1:18" ht="30" customHeight="1">
      <c r="A26" s="6">
        <v>23</v>
      </c>
      <c r="B26" s="13">
        <v>186224</v>
      </c>
      <c r="C26" s="7" t="s">
        <v>22</v>
      </c>
      <c r="D26" s="8">
        <v>21</v>
      </c>
      <c r="E26" s="14" t="s">
        <v>35</v>
      </c>
      <c r="F26" s="8" t="s">
        <v>113</v>
      </c>
      <c r="G26" s="15">
        <v>110.34</v>
      </c>
      <c r="H26" s="16">
        <v>4</v>
      </c>
      <c r="I26" s="16" t="s">
        <v>12</v>
      </c>
      <c r="J26" s="16"/>
      <c r="K26" s="16"/>
      <c r="L26" s="15">
        <f t="shared" si="0"/>
        <v>0</v>
      </c>
      <c r="M26" s="15">
        <f t="shared" si="1"/>
        <v>114.34</v>
      </c>
      <c r="N26" s="15">
        <f t="shared" si="2"/>
        <v>0</v>
      </c>
      <c r="O26" s="15">
        <f t="shared" si="3"/>
        <v>0</v>
      </c>
      <c r="P26" s="15">
        <f t="shared" si="4"/>
        <v>0</v>
      </c>
      <c r="Q26" s="15">
        <f t="shared" si="5"/>
        <v>114.34</v>
      </c>
      <c r="R26" s="8" t="s">
        <v>112</v>
      </c>
    </row>
    <row r="27" spans="1:18" ht="30" customHeight="1">
      <c r="A27" s="6">
        <v>24</v>
      </c>
      <c r="B27" s="13">
        <v>225109</v>
      </c>
      <c r="C27" s="7" t="s">
        <v>24</v>
      </c>
      <c r="D27" s="8">
        <v>22</v>
      </c>
      <c r="E27" s="14" t="s">
        <v>35</v>
      </c>
      <c r="F27" s="8" t="s">
        <v>114</v>
      </c>
      <c r="G27" s="15">
        <v>113.13</v>
      </c>
      <c r="H27" s="16"/>
      <c r="I27" s="16"/>
      <c r="J27" s="16"/>
      <c r="K27" s="16"/>
      <c r="L27" s="15">
        <f t="shared" si="0"/>
        <v>0</v>
      </c>
      <c r="M27" s="15">
        <f t="shared" si="1"/>
        <v>0</v>
      </c>
      <c r="N27" s="15">
        <f t="shared" si="2"/>
        <v>0</v>
      </c>
      <c r="O27" s="15">
        <f t="shared" si="3"/>
        <v>0</v>
      </c>
      <c r="P27" s="15">
        <f t="shared" si="4"/>
        <v>0</v>
      </c>
      <c r="Q27" s="15">
        <f t="shared" si="5"/>
        <v>113.13</v>
      </c>
      <c r="R27" s="13"/>
    </row>
    <row r="28" spans="1:18" ht="30" customHeight="1">
      <c r="A28" s="6">
        <v>25</v>
      </c>
      <c r="B28" s="13">
        <v>609418</v>
      </c>
      <c r="C28" s="7" t="s">
        <v>17</v>
      </c>
      <c r="D28" s="8">
        <v>22</v>
      </c>
      <c r="E28" s="14" t="s">
        <v>35</v>
      </c>
      <c r="F28" s="8" t="s">
        <v>115</v>
      </c>
      <c r="G28" s="15">
        <v>104.85</v>
      </c>
      <c r="H28" s="16">
        <v>4</v>
      </c>
      <c r="I28" s="16" t="s">
        <v>11</v>
      </c>
      <c r="J28" s="16">
        <v>4</v>
      </c>
      <c r="K28" s="16" t="s">
        <v>11</v>
      </c>
      <c r="L28" s="15">
        <f t="shared" si="0"/>
        <v>112.85</v>
      </c>
      <c r="M28" s="15">
        <f t="shared" si="1"/>
        <v>0</v>
      </c>
      <c r="N28" s="15">
        <f t="shared" si="2"/>
        <v>0</v>
      </c>
      <c r="O28" s="15">
        <f t="shared" si="3"/>
        <v>0</v>
      </c>
      <c r="P28" s="15">
        <f t="shared" si="4"/>
        <v>0</v>
      </c>
      <c r="Q28" s="15">
        <f t="shared" si="5"/>
        <v>112.85</v>
      </c>
      <c r="R28" s="17" t="s">
        <v>116</v>
      </c>
    </row>
    <row r="29" spans="1:18" ht="30" customHeight="1">
      <c r="A29" s="6">
        <v>26</v>
      </c>
      <c r="B29" s="9">
        <v>228115</v>
      </c>
      <c r="C29" s="7" t="s">
        <v>25</v>
      </c>
      <c r="D29" s="8">
        <v>22</v>
      </c>
      <c r="E29" s="8" t="s">
        <v>118</v>
      </c>
      <c r="F29" s="8"/>
      <c r="G29" s="15">
        <v>102.94</v>
      </c>
      <c r="H29" s="16">
        <v>4</v>
      </c>
      <c r="I29" s="16" t="s">
        <v>12</v>
      </c>
      <c r="J29" s="16">
        <v>4</v>
      </c>
      <c r="K29" s="16" t="s">
        <v>12</v>
      </c>
      <c r="L29" s="15">
        <f t="shared" si="0"/>
        <v>0</v>
      </c>
      <c r="M29" s="15">
        <f t="shared" si="1"/>
        <v>110.94</v>
      </c>
      <c r="N29" s="15">
        <f t="shared" si="2"/>
        <v>0</v>
      </c>
      <c r="O29" s="15">
        <f t="shared" si="3"/>
        <v>0</v>
      </c>
      <c r="P29" s="15">
        <f t="shared" si="4"/>
        <v>0</v>
      </c>
      <c r="Q29" s="18">
        <f t="shared" si="5"/>
        <v>110.94</v>
      </c>
      <c r="R29" s="17" t="s">
        <v>117</v>
      </c>
    </row>
    <row r="30" spans="1:18" ht="30" customHeight="1">
      <c r="A30" s="6">
        <v>27</v>
      </c>
      <c r="B30" s="13">
        <v>199084</v>
      </c>
      <c r="C30" s="7" t="s">
        <v>43</v>
      </c>
      <c r="D30" s="8">
        <v>22</v>
      </c>
      <c r="E30" s="14" t="s">
        <v>35</v>
      </c>
      <c r="F30" s="8" t="s">
        <v>119</v>
      </c>
      <c r="G30" s="15">
        <v>106.13</v>
      </c>
      <c r="H30" s="16">
        <v>4</v>
      </c>
      <c r="I30" s="16" t="s">
        <v>12</v>
      </c>
      <c r="J30" s="16">
        <v>4</v>
      </c>
      <c r="K30" s="19" t="s">
        <v>39</v>
      </c>
      <c r="L30" s="15">
        <f t="shared" si="0"/>
        <v>0</v>
      </c>
      <c r="M30" s="15">
        <f t="shared" si="1"/>
        <v>110.13</v>
      </c>
      <c r="N30" s="15">
        <f t="shared" si="2"/>
        <v>0</v>
      </c>
      <c r="O30" s="15">
        <f t="shared" si="3"/>
        <v>110.13</v>
      </c>
      <c r="P30" s="15">
        <f t="shared" si="4"/>
        <v>0</v>
      </c>
      <c r="Q30" s="15">
        <f t="shared" si="5"/>
        <v>110.13</v>
      </c>
      <c r="R30" s="13" t="s">
        <v>120</v>
      </c>
    </row>
    <row r="31" spans="1:18" ht="30" customHeight="1">
      <c r="A31" s="6">
        <v>28</v>
      </c>
      <c r="B31" s="9">
        <v>597378</v>
      </c>
      <c r="C31" s="7" t="s">
        <v>53</v>
      </c>
      <c r="D31" s="8">
        <v>22</v>
      </c>
      <c r="E31" s="8" t="s">
        <v>54</v>
      </c>
      <c r="F31" s="8"/>
      <c r="G31" s="15">
        <v>101</v>
      </c>
      <c r="H31" s="16">
        <v>4</v>
      </c>
      <c r="I31" s="16" t="s">
        <v>12</v>
      </c>
      <c r="J31" s="16">
        <v>4</v>
      </c>
      <c r="K31" s="16" t="s">
        <v>12</v>
      </c>
      <c r="L31" s="15">
        <f t="shared" si="0"/>
        <v>0</v>
      </c>
      <c r="M31" s="15">
        <f t="shared" si="1"/>
        <v>109</v>
      </c>
      <c r="N31" s="15">
        <f t="shared" si="2"/>
        <v>0</v>
      </c>
      <c r="O31" s="15">
        <f t="shared" si="3"/>
        <v>0</v>
      </c>
      <c r="P31" s="15">
        <f t="shared" si="4"/>
        <v>0</v>
      </c>
      <c r="Q31" s="18">
        <f t="shared" si="5"/>
        <v>109</v>
      </c>
      <c r="R31" s="13" t="s">
        <v>121</v>
      </c>
    </row>
    <row r="32" spans="1:18" ht="30" customHeight="1">
      <c r="A32" s="6">
        <v>29</v>
      </c>
      <c r="B32" s="13">
        <v>203992</v>
      </c>
      <c r="C32" s="7" t="s">
        <v>31</v>
      </c>
      <c r="D32" s="8">
        <v>22</v>
      </c>
      <c r="E32" s="14" t="s">
        <v>35</v>
      </c>
      <c r="F32" s="8" t="s">
        <v>122</v>
      </c>
      <c r="G32" s="15">
        <v>103.07</v>
      </c>
      <c r="H32" s="16">
        <v>4</v>
      </c>
      <c r="I32" s="16" t="s">
        <v>12</v>
      </c>
      <c r="J32" s="16"/>
      <c r="K32" s="16"/>
      <c r="L32" s="15">
        <f t="shared" si="0"/>
        <v>0</v>
      </c>
      <c r="M32" s="15">
        <f t="shared" si="1"/>
        <v>107.07</v>
      </c>
      <c r="N32" s="15">
        <f t="shared" si="2"/>
        <v>0</v>
      </c>
      <c r="O32" s="15">
        <f t="shared" si="3"/>
        <v>0</v>
      </c>
      <c r="P32" s="15">
        <f t="shared" si="4"/>
        <v>0</v>
      </c>
      <c r="Q32" s="15">
        <f t="shared" si="5"/>
        <v>107.07</v>
      </c>
      <c r="R32" s="13"/>
    </row>
    <row r="33" spans="1:18" ht="33.75">
      <c r="A33" s="6">
        <v>30</v>
      </c>
      <c r="B33" s="13">
        <v>225195</v>
      </c>
      <c r="C33" s="7" t="s">
        <v>34</v>
      </c>
      <c r="D33" s="8">
        <v>22</v>
      </c>
      <c r="E33" s="14" t="s">
        <v>35</v>
      </c>
      <c r="F33" s="8" t="s">
        <v>123</v>
      </c>
      <c r="G33" s="15">
        <v>102.9</v>
      </c>
      <c r="H33" s="16">
        <v>4</v>
      </c>
      <c r="I33" s="16" t="s">
        <v>36</v>
      </c>
      <c r="J33" s="16">
        <v>4</v>
      </c>
      <c r="K33" s="16" t="s">
        <v>12</v>
      </c>
      <c r="L33" s="15">
        <f t="shared" si="0"/>
        <v>0</v>
      </c>
      <c r="M33" s="15">
        <f t="shared" si="1"/>
        <v>106.9</v>
      </c>
      <c r="N33" s="15">
        <f t="shared" si="2"/>
        <v>106.9</v>
      </c>
      <c r="O33" s="15">
        <f t="shared" si="3"/>
        <v>0</v>
      </c>
      <c r="P33" s="15">
        <f t="shared" si="4"/>
        <v>0</v>
      </c>
      <c r="Q33" s="15">
        <f t="shared" si="5"/>
        <v>106.9</v>
      </c>
      <c r="R33" s="8" t="s">
        <v>124</v>
      </c>
    </row>
    <row r="34" spans="1:18" ht="30" customHeight="1">
      <c r="A34" s="6">
        <v>31</v>
      </c>
      <c r="B34" s="13">
        <v>208290</v>
      </c>
      <c r="C34" s="7" t="s">
        <v>28</v>
      </c>
      <c r="D34" s="8">
        <v>21</v>
      </c>
      <c r="E34" s="14" t="s">
        <v>35</v>
      </c>
      <c r="F34" s="17" t="s">
        <v>142</v>
      </c>
      <c r="G34" s="15">
        <v>101.51</v>
      </c>
      <c r="H34" s="16">
        <v>4</v>
      </c>
      <c r="I34" s="16" t="s">
        <v>11</v>
      </c>
      <c r="J34" s="16"/>
      <c r="K34" s="16"/>
      <c r="L34" s="15">
        <f t="shared" si="0"/>
        <v>105.51</v>
      </c>
      <c r="M34" s="15">
        <f t="shared" si="1"/>
        <v>0</v>
      </c>
      <c r="N34" s="15">
        <f t="shared" si="2"/>
        <v>0</v>
      </c>
      <c r="O34" s="15">
        <f t="shared" si="3"/>
        <v>0</v>
      </c>
      <c r="P34" s="15">
        <f t="shared" si="4"/>
        <v>0</v>
      </c>
      <c r="Q34" s="15">
        <f t="shared" si="5"/>
        <v>105.51</v>
      </c>
      <c r="R34" s="8" t="s">
        <v>143</v>
      </c>
    </row>
    <row r="35" spans="1:18" ht="30" customHeight="1">
      <c r="A35" s="6">
        <v>32</v>
      </c>
      <c r="B35" s="13">
        <v>612364</v>
      </c>
      <c r="C35" s="7" t="s">
        <v>41</v>
      </c>
      <c r="D35" s="8">
        <v>22</v>
      </c>
      <c r="E35" s="14" t="s">
        <v>35</v>
      </c>
      <c r="F35" s="8" t="s">
        <v>125</v>
      </c>
      <c r="G35" s="15">
        <v>101.04</v>
      </c>
      <c r="H35" s="16"/>
      <c r="I35" s="16"/>
      <c r="J35" s="16">
        <v>4</v>
      </c>
      <c r="K35" s="16" t="s">
        <v>36</v>
      </c>
      <c r="L35" s="15">
        <f t="shared" si="0"/>
        <v>0</v>
      </c>
      <c r="M35" s="15">
        <f t="shared" si="1"/>
        <v>0</v>
      </c>
      <c r="N35" s="15">
        <f t="shared" si="2"/>
        <v>105.04</v>
      </c>
      <c r="O35" s="15">
        <f t="shared" si="3"/>
        <v>0</v>
      </c>
      <c r="P35" s="15">
        <f t="shared" si="4"/>
        <v>0</v>
      </c>
      <c r="Q35" s="15">
        <f t="shared" si="5"/>
        <v>105.04</v>
      </c>
      <c r="R35" s="13" t="s">
        <v>142</v>
      </c>
    </row>
    <row r="36" spans="1:18" ht="33.75">
      <c r="A36" s="6">
        <v>33</v>
      </c>
      <c r="B36" s="9">
        <v>208034</v>
      </c>
      <c r="C36" s="7" t="s">
        <v>30</v>
      </c>
      <c r="D36" s="8">
        <v>21</v>
      </c>
      <c r="E36" s="8" t="s">
        <v>35</v>
      </c>
      <c r="F36" s="8" t="s">
        <v>126</v>
      </c>
      <c r="G36" s="15">
        <v>96.9</v>
      </c>
      <c r="H36" s="16">
        <v>4</v>
      </c>
      <c r="I36" s="16" t="s">
        <v>12</v>
      </c>
      <c r="J36" s="16"/>
      <c r="K36" s="16"/>
      <c r="L36" s="15">
        <f t="shared" si="0"/>
        <v>0</v>
      </c>
      <c r="M36" s="15">
        <f t="shared" si="1"/>
        <v>100.9</v>
      </c>
      <c r="N36" s="15">
        <f t="shared" si="2"/>
        <v>0</v>
      </c>
      <c r="O36" s="15">
        <f t="shared" si="3"/>
        <v>0</v>
      </c>
      <c r="P36" s="15">
        <f t="shared" si="4"/>
        <v>0</v>
      </c>
      <c r="Q36" s="18">
        <f t="shared" si="5"/>
        <v>100.9</v>
      </c>
      <c r="R36" s="8" t="s">
        <v>138</v>
      </c>
    </row>
    <row r="37" spans="1:18" ht="30" customHeight="1">
      <c r="A37" s="6">
        <v>34</v>
      </c>
      <c r="B37" s="13">
        <v>615989</v>
      </c>
      <c r="C37" s="7" t="s">
        <v>21</v>
      </c>
      <c r="D37" s="8">
        <v>22</v>
      </c>
      <c r="E37" s="14" t="s">
        <v>35</v>
      </c>
      <c r="F37" s="8" t="s">
        <v>127</v>
      </c>
      <c r="G37" s="15">
        <v>90.31</v>
      </c>
      <c r="H37" s="16">
        <v>4</v>
      </c>
      <c r="I37" s="16" t="s">
        <v>12</v>
      </c>
      <c r="J37" s="16">
        <v>4</v>
      </c>
      <c r="K37" s="19" t="s">
        <v>12</v>
      </c>
      <c r="L37" s="15">
        <f t="shared" si="0"/>
        <v>0</v>
      </c>
      <c r="M37" s="15">
        <f t="shared" si="1"/>
        <v>98.31</v>
      </c>
      <c r="N37" s="15">
        <f t="shared" si="2"/>
        <v>0</v>
      </c>
      <c r="O37" s="15">
        <f t="shared" si="3"/>
        <v>0</v>
      </c>
      <c r="P37" s="15">
        <f t="shared" si="4"/>
        <v>0</v>
      </c>
      <c r="Q37" s="15">
        <f t="shared" si="5"/>
        <v>98.31</v>
      </c>
      <c r="R37" s="13" t="s">
        <v>128</v>
      </c>
    </row>
    <row r="38" spans="1:18" ht="30" customHeight="1">
      <c r="A38" s="6">
        <v>35</v>
      </c>
      <c r="B38" s="13">
        <v>227913</v>
      </c>
      <c r="C38" s="7" t="s">
        <v>40</v>
      </c>
      <c r="D38" s="8">
        <v>22</v>
      </c>
      <c r="E38" s="14" t="s">
        <v>35</v>
      </c>
      <c r="F38" s="8" t="s">
        <v>139</v>
      </c>
      <c r="G38" s="15">
        <v>88.06</v>
      </c>
      <c r="H38" s="16">
        <v>4</v>
      </c>
      <c r="I38" s="16" t="s">
        <v>12</v>
      </c>
      <c r="J38" s="16">
        <v>4</v>
      </c>
      <c r="K38" s="16" t="s">
        <v>12</v>
      </c>
      <c r="L38" s="15">
        <f t="shared" si="0"/>
        <v>0</v>
      </c>
      <c r="M38" s="15">
        <f t="shared" si="1"/>
        <v>96.06</v>
      </c>
      <c r="N38" s="15">
        <f t="shared" si="2"/>
        <v>0</v>
      </c>
      <c r="O38" s="15">
        <f t="shared" si="3"/>
        <v>0</v>
      </c>
      <c r="P38" s="15">
        <f t="shared" si="4"/>
        <v>0</v>
      </c>
      <c r="Q38" s="15">
        <f t="shared" si="5"/>
        <v>96.06</v>
      </c>
      <c r="R38" s="17" t="s">
        <v>129</v>
      </c>
    </row>
    <row r="39" spans="1:18" ht="30" customHeight="1">
      <c r="A39" s="6">
        <v>36</v>
      </c>
      <c r="B39" s="13">
        <v>195861</v>
      </c>
      <c r="C39" s="7" t="s">
        <v>20</v>
      </c>
      <c r="D39" s="8">
        <v>22</v>
      </c>
      <c r="E39" s="14" t="s">
        <v>35</v>
      </c>
      <c r="F39" s="8" t="s">
        <v>130</v>
      </c>
      <c r="G39" s="15">
        <v>91.96</v>
      </c>
      <c r="H39" s="16">
        <v>4</v>
      </c>
      <c r="I39" s="16" t="s">
        <v>36</v>
      </c>
      <c r="J39" s="16"/>
      <c r="K39" s="16"/>
      <c r="L39" s="15">
        <f t="shared" si="0"/>
        <v>0</v>
      </c>
      <c r="M39" s="15">
        <f t="shared" si="1"/>
        <v>0</v>
      </c>
      <c r="N39" s="15">
        <f t="shared" si="2"/>
        <v>95.96</v>
      </c>
      <c r="O39" s="15">
        <f t="shared" si="3"/>
        <v>0</v>
      </c>
      <c r="P39" s="15">
        <f t="shared" si="4"/>
        <v>0</v>
      </c>
      <c r="Q39" s="15">
        <f t="shared" si="5"/>
        <v>95.96</v>
      </c>
      <c r="R39" s="13"/>
    </row>
    <row r="40" spans="1:18" ht="30" customHeight="1">
      <c r="A40" s="6">
        <v>37</v>
      </c>
      <c r="B40" s="13">
        <v>619972</v>
      </c>
      <c r="C40" s="7" t="s">
        <v>42</v>
      </c>
      <c r="D40" s="8">
        <v>23</v>
      </c>
      <c r="E40" s="14" t="s">
        <v>35</v>
      </c>
      <c r="F40" s="8" t="s">
        <v>131</v>
      </c>
      <c r="G40" s="15">
        <v>84.43</v>
      </c>
      <c r="H40" s="16">
        <v>4</v>
      </c>
      <c r="I40" s="16" t="s">
        <v>39</v>
      </c>
      <c r="J40" s="16">
        <v>4</v>
      </c>
      <c r="K40" s="19" t="s">
        <v>39</v>
      </c>
      <c r="L40" s="15">
        <f t="shared" si="0"/>
        <v>0</v>
      </c>
      <c r="M40" s="15">
        <f t="shared" si="1"/>
        <v>0</v>
      </c>
      <c r="N40" s="15">
        <f t="shared" si="2"/>
        <v>0</v>
      </c>
      <c r="O40" s="15">
        <f t="shared" si="3"/>
        <v>92.43</v>
      </c>
      <c r="P40" s="15">
        <f t="shared" si="4"/>
        <v>0</v>
      </c>
      <c r="Q40" s="15">
        <f t="shared" si="5"/>
        <v>92.43</v>
      </c>
      <c r="R40" s="13" t="s">
        <v>132</v>
      </c>
    </row>
    <row r="41" spans="1:18" ht="30" customHeight="1">
      <c r="A41" s="6">
        <v>38</v>
      </c>
      <c r="B41" s="13">
        <v>612354</v>
      </c>
      <c r="C41" s="7" t="s">
        <v>18</v>
      </c>
      <c r="D41" s="8">
        <v>22</v>
      </c>
      <c r="E41" s="14" t="s">
        <v>35</v>
      </c>
      <c r="F41" s="8" t="s">
        <v>133</v>
      </c>
      <c r="G41" s="15">
        <v>87.53</v>
      </c>
      <c r="H41" s="16">
        <v>4</v>
      </c>
      <c r="I41" s="16" t="s">
        <v>12</v>
      </c>
      <c r="J41" s="16"/>
      <c r="K41" s="16"/>
      <c r="L41" s="15">
        <f t="shared" si="0"/>
        <v>0</v>
      </c>
      <c r="M41" s="15">
        <f t="shared" si="1"/>
        <v>91.53</v>
      </c>
      <c r="N41" s="15">
        <f t="shared" si="2"/>
        <v>0</v>
      </c>
      <c r="O41" s="15">
        <f t="shared" si="3"/>
        <v>0</v>
      </c>
      <c r="P41" s="15">
        <f t="shared" si="4"/>
        <v>0</v>
      </c>
      <c r="Q41" s="15">
        <f t="shared" si="5"/>
        <v>91.53</v>
      </c>
      <c r="R41" s="13" t="s">
        <v>134</v>
      </c>
    </row>
    <row r="42" spans="1:18" ht="30" customHeight="1">
      <c r="A42" s="6">
        <v>39</v>
      </c>
      <c r="B42" s="6">
        <v>619897</v>
      </c>
      <c r="C42" s="20" t="s">
        <v>44</v>
      </c>
      <c r="D42" s="6">
        <v>22</v>
      </c>
      <c r="E42" s="6" t="s">
        <v>35</v>
      </c>
      <c r="F42" s="6" t="s">
        <v>135</v>
      </c>
      <c r="G42" s="15">
        <v>76.83</v>
      </c>
      <c r="H42" s="3">
        <v>4</v>
      </c>
      <c r="I42" s="3" t="s">
        <v>12</v>
      </c>
      <c r="J42" s="3">
        <v>4</v>
      </c>
      <c r="K42" s="3" t="s">
        <v>12</v>
      </c>
      <c r="L42" s="15">
        <f t="shared" si="0"/>
        <v>0</v>
      </c>
      <c r="M42" s="15">
        <f t="shared" si="1"/>
        <v>84.83</v>
      </c>
      <c r="N42" s="15">
        <f t="shared" si="2"/>
        <v>0</v>
      </c>
      <c r="O42" s="15">
        <f t="shared" si="3"/>
        <v>0</v>
      </c>
      <c r="P42" s="15">
        <f t="shared" si="4"/>
        <v>0</v>
      </c>
      <c r="Q42" s="15">
        <f t="shared" si="5"/>
        <v>84.83</v>
      </c>
      <c r="R42" s="13"/>
    </row>
    <row r="43" spans="1:18" ht="30" customHeight="1">
      <c r="A43" s="6">
        <v>40</v>
      </c>
      <c r="B43" s="13">
        <v>227856</v>
      </c>
      <c r="C43" s="7" t="s">
        <v>19</v>
      </c>
      <c r="D43" s="8">
        <v>23</v>
      </c>
      <c r="E43" s="14" t="s">
        <v>35</v>
      </c>
      <c r="F43" s="8" t="s">
        <v>136</v>
      </c>
      <c r="G43" s="15">
        <v>74.55</v>
      </c>
      <c r="H43" s="16">
        <v>4</v>
      </c>
      <c r="I43" s="16" t="s">
        <v>12</v>
      </c>
      <c r="J43" s="16">
        <v>4</v>
      </c>
      <c r="K43" s="16" t="s">
        <v>12</v>
      </c>
      <c r="L43" s="15">
        <f t="shared" si="0"/>
        <v>0</v>
      </c>
      <c r="M43" s="15">
        <f t="shared" si="1"/>
        <v>82.55</v>
      </c>
      <c r="N43" s="15">
        <f t="shared" si="2"/>
        <v>0</v>
      </c>
      <c r="O43" s="15">
        <f t="shared" si="3"/>
        <v>0</v>
      </c>
      <c r="P43" s="15">
        <f t="shared" si="4"/>
        <v>0</v>
      </c>
      <c r="Q43" s="15">
        <f t="shared" si="5"/>
        <v>82.55</v>
      </c>
      <c r="R43" s="17" t="s">
        <v>137</v>
      </c>
    </row>
    <row r="44" spans="1:18" ht="30" customHeight="1">
      <c r="A44" s="6">
        <v>41</v>
      </c>
      <c r="B44" s="7">
        <v>199153</v>
      </c>
      <c r="C44" s="7" t="s">
        <v>33</v>
      </c>
      <c r="D44" s="14">
        <v>22</v>
      </c>
      <c r="E44" s="14" t="s">
        <v>35</v>
      </c>
      <c r="F44" s="17" t="s">
        <v>147</v>
      </c>
      <c r="G44" s="18">
        <v>81.540000000000006</v>
      </c>
      <c r="H44" s="19"/>
      <c r="I44" s="19"/>
      <c r="J44" s="19"/>
      <c r="K44" s="19"/>
      <c r="L44" s="18">
        <f t="shared" si="0"/>
        <v>0</v>
      </c>
      <c r="M44" s="18">
        <f t="shared" si="1"/>
        <v>0</v>
      </c>
      <c r="N44" s="18">
        <f t="shared" si="2"/>
        <v>0</v>
      </c>
      <c r="O44" s="18">
        <f t="shared" si="3"/>
        <v>0</v>
      </c>
      <c r="P44" s="18">
        <f t="shared" si="4"/>
        <v>0</v>
      </c>
      <c r="Q44" s="18">
        <f t="shared" si="5"/>
        <v>81.540000000000006</v>
      </c>
      <c r="R44" s="17" t="s">
        <v>141</v>
      </c>
    </row>
    <row r="45" spans="1:18" ht="30" customHeight="1">
      <c r="A45" s="6">
        <v>42</v>
      </c>
      <c r="B45" s="13">
        <v>228747</v>
      </c>
      <c r="C45" s="7" t="s">
        <v>26</v>
      </c>
      <c r="D45" s="8">
        <v>23</v>
      </c>
      <c r="E45" s="14" t="s">
        <v>35</v>
      </c>
      <c r="F45" s="8" t="s">
        <v>140</v>
      </c>
      <c r="G45" s="15">
        <v>69.540000000000006</v>
      </c>
      <c r="H45" s="16">
        <v>4</v>
      </c>
      <c r="I45" s="16" t="s">
        <v>12</v>
      </c>
      <c r="J45" s="16"/>
      <c r="K45" s="16"/>
      <c r="L45" s="15">
        <f t="shared" si="0"/>
        <v>0</v>
      </c>
      <c r="M45" s="15">
        <f t="shared" si="1"/>
        <v>73.540000000000006</v>
      </c>
      <c r="N45" s="15">
        <f t="shared" si="2"/>
        <v>0</v>
      </c>
      <c r="O45" s="15">
        <f t="shared" si="3"/>
        <v>0</v>
      </c>
      <c r="P45" s="15">
        <f t="shared" si="4"/>
        <v>0</v>
      </c>
      <c r="Q45" s="15">
        <f t="shared" si="5"/>
        <v>73.540000000000006</v>
      </c>
      <c r="R45" s="8" t="s">
        <v>148</v>
      </c>
    </row>
    <row r="46" spans="1:18" ht="22.5">
      <c r="A46" s="22">
        <v>43</v>
      </c>
      <c r="B46" s="23">
        <v>612343</v>
      </c>
      <c r="C46" s="24" t="s">
        <v>144</v>
      </c>
      <c r="D46" s="25">
        <v>22</v>
      </c>
      <c r="E46" s="25" t="s">
        <v>146</v>
      </c>
      <c r="F46" s="25"/>
      <c r="G46" s="4">
        <v>114.99</v>
      </c>
      <c r="H46" s="3"/>
      <c r="I46" s="3"/>
      <c r="J46" s="3"/>
      <c r="K46" s="3"/>
      <c r="L46" s="4">
        <f t="shared" si="0"/>
        <v>0</v>
      </c>
      <c r="M46" s="4">
        <f t="shared" si="1"/>
        <v>0</v>
      </c>
      <c r="N46" s="4">
        <f t="shared" si="2"/>
        <v>0</v>
      </c>
      <c r="O46" s="4">
        <f t="shared" si="3"/>
        <v>0</v>
      </c>
      <c r="P46" s="4">
        <f t="shared" si="4"/>
        <v>0</v>
      </c>
      <c r="Q46" s="4">
        <f t="shared" si="5"/>
        <v>114.99</v>
      </c>
      <c r="R46" s="23" t="s">
        <v>145</v>
      </c>
    </row>
  </sheetData>
  <sortState ref="B5:R45">
    <sortCondition descending="1" ref="Q5:Q45"/>
  </sortState>
  <mergeCells count="2">
    <mergeCell ref="A1:R1"/>
    <mergeCell ref="A2:R2"/>
  </mergeCells>
  <conditionalFormatting sqref="L4:Q46">
    <cfRule type="cellIs" dxfId="2" priority="2" stopIfTrue="1" operator="equal">
      <formula>0</formula>
    </cfRule>
  </conditionalFormatting>
  <pageMargins left="0.15748031496062992" right="0.15748031496062992" top="0.15748031496062992" bottom="0.15748031496062992" header="0.35433070866141736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"/>
  <sheetViews>
    <sheetView zoomScaleNormal="100" workbookViewId="0">
      <selection activeCell="R5" sqref="R5"/>
    </sheetView>
  </sheetViews>
  <sheetFormatPr defaultRowHeight="15"/>
  <cols>
    <col min="1" max="1" width="3.5703125" style="1" customWidth="1"/>
    <col min="2" max="2" width="6.28515625" style="2" customWidth="1"/>
    <col min="3" max="3" width="15" style="2" customWidth="1"/>
    <col min="4" max="4" width="6" style="2" customWidth="1"/>
    <col min="5" max="5" width="12.42578125" style="2" customWidth="1"/>
    <col min="6" max="6" width="10.85546875" style="2" customWidth="1"/>
    <col min="7" max="7" width="7.42578125" style="2" customWidth="1"/>
    <col min="8" max="8" width="6.7109375" style="2" customWidth="1"/>
    <col min="9" max="9" width="8.7109375" style="2" customWidth="1"/>
    <col min="10" max="10" width="6.5703125" style="2" customWidth="1"/>
    <col min="11" max="11" width="9.42578125" style="2" customWidth="1"/>
    <col min="12" max="13" width="8.42578125" style="2" customWidth="1"/>
    <col min="14" max="14" width="8.28515625" style="2" customWidth="1"/>
    <col min="15" max="15" width="6.5703125" style="2" bestFit="1" customWidth="1"/>
    <col min="16" max="16" width="8.7109375" style="2" bestFit="1" customWidth="1"/>
    <col min="17" max="17" width="10.7109375" style="2" hidden="1" customWidth="1"/>
    <col min="18" max="18" width="35.7109375" style="2" customWidth="1"/>
    <col min="19" max="16384" width="9.140625" style="2"/>
  </cols>
  <sheetData>
    <row r="1" spans="1:18" ht="28.5" customHeight="1">
      <c r="A1" s="38" t="s">
        <v>81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38.25" customHeight="1">
      <c r="A2" s="39" t="s">
        <v>77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36.75" customHeight="1">
      <c r="A3" s="5" t="s">
        <v>10</v>
      </c>
      <c r="B3" s="5" t="s">
        <v>2</v>
      </c>
      <c r="C3" s="5" t="s">
        <v>0</v>
      </c>
      <c r="D3" s="5" t="s">
        <v>13</v>
      </c>
      <c r="E3" s="5" t="s">
        <v>15</v>
      </c>
      <c r="F3" s="5" t="s">
        <v>16</v>
      </c>
      <c r="G3" s="5" t="s">
        <v>1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9</v>
      </c>
      <c r="M3" s="5" t="s">
        <v>8</v>
      </c>
      <c r="N3" s="5" t="s">
        <v>7</v>
      </c>
      <c r="O3" s="5" t="s">
        <v>38</v>
      </c>
      <c r="P3" s="5" t="s">
        <v>37</v>
      </c>
      <c r="Q3" s="5" t="s">
        <v>14</v>
      </c>
      <c r="R3" s="5" t="s">
        <v>78</v>
      </c>
    </row>
    <row r="4" spans="1:18" ht="43.5" customHeight="1">
      <c r="A4" s="6">
        <v>1</v>
      </c>
      <c r="B4" s="9">
        <v>616091</v>
      </c>
      <c r="C4" s="7" t="s">
        <v>70</v>
      </c>
      <c r="D4" s="8">
        <v>22</v>
      </c>
      <c r="E4" s="8" t="s">
        <v>74</v>
      </c>
      <c r="F4" s="11"/>
      <c r="G4" s="4">
        <v>147.26</v>
      </c>
      <c r="H4" s="3">
        <v>4</v>
      </c>
      <c r="I4" s="3" t="s">
        <v>36</v>
      </c>
      <c r="J4" s="3"/>
      <c r="K4" s="3"/>
      <c r="L4" s="4">
        <f t="shared" ref="L4" si="0" xml:space="preserve"> IF(AND(I4 = "ΕΟΡΔΑΙΑΣ",K4 = "ΕΟΡΔΑΙΑΣ"), SUM(G4,H4,J4),  IF(I4 = "ΕΟΡΔΑΙΑΣ", SUM(G4,H4), 0) + IF(K4 = "ΕΟΡΔΑΙΑΣ", SUM(G4,J4),0))</f>
        <v>0</v>
      </c>
      <c r="M4" s="4">
        <f t="shared" ref="M4" si="1" xml:space="preserve"> IF(AND(I4 = "ΚΟΖΑΝΗΣ",K4 = "ΚΟΖΑΝΗΣ"), SUM(G4,H4,J4),  IF(I4 = "ΚΟΖΑΝΗΣ", SUM(G4,H4), 0) + IF(K4 = "ΚΟΖΑΝΗΣ", SUM(G4,J4),0))</f>
        <v>0</v>
      </c>
      <c r="N4" s="4">
        <f t="shared" ref="N4" si="2" xml:space="preserve"> IF(AND(I4 = "ΒΟΙΟΥ",K4 = "ΒΟΙΟΥ"), SUM(G4,H4,J4),  IF(I4 = "ΒΟΙΟΥ", SUM(G4,H4), 0) + IF(K4 = "ΒΟΙΟΥ", SUM(G4,J4),0))</f>
        <v>151.26</v>
      </c>
      <c r="O4" s="4">
        <f t="shared" ref="O4" si="3" xml:space="preserve"> IF(AND($I4 = "ΣΕΡΒΙΩΝ",$K4 = "ΣΕΡΒΙΩΝ"), SUM($G4,$H4,$J4),  IF($I4 = "ΣΕΡΒΙΩΝ", SUM($G4,$H4), 0) + IF($K4 = "ΣΕΡΒΙΩΝ", SUM($G4,$J4),0))</f>
        <v>0</v>
      </c>
      <c r="P4" s="4">
        <f t="shared" ref="P4" si="4" xml:space="preserve"> IF(AND($I4 = "ΒΕΛΒΕΝΤΟΥ",$K4 = "ΒΕΛΒΕΝΤΟΥ"), SUM($G4,$H4,$J4),  IF($I4 = "ΒΕΛΒΕΝΤΟΥ", SUM($G4,$H4), 0) + IF($K4 = "ΒΕΛΒΕΝΤΟΥ", SUM($G4,$J4),0))</f>
        <v>0</v>
      </c>
      <c r="Q4" s="10">
        <f t="shared" ref="Q4" si="5">MAX(L4:P4,G4)</f>
        <v>151.26</v>
      </c>
      <c r="R4" s="12" t="s">
        <v>82</v>
      </c>
    </row>
  </sheetData>
  <sortState ref="B7:Q54">
    <sortCondition descending="1" ref="Q7:Q54"/>
  </sortState>
  <mergeCells count="2">
    <mergeCell ref="A1:R1"/>
    <mergeCell ref="A2:R2"/>
  </mergeCells>
  <conditionalFormatting sqref="L4:Q4">
    <cfRule type="cellIs" dxfId="1" priority="4" stopIfTrue="1" operator="equal">
      <formula>0</formula>
    </cfRule>
  </conditionalFormatting>
  <pageMargins left="0.15748031496062992" right="0.15748031496062992" top="0.15748031496062992" bottom="0.15748031496062992" header="0.35433070866141736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3"/>
  <sheetViews>
    <sheetView zoomScale="90" zoomScaleNormal="90" workbookViewId="0">
      <selection sqref="A1:Y1"/>
    </sheetView>
  </sheetViews>
  <sheetFormatPr defaultRowHeight="15"/>
  <cols>
    <col min="1" max="1" width="4.42578125" customWidth="1"/>
    <col min="2" max="2" width="7.5703125" customWidth="1"/>
    <col min="3" max="3" width="16.5703125" customWidth="1"/>
    <col min="4" max="4" width="7" customWidth="1"/>
    <col min="5" max="5" width="14.28515625" customWidth="1"/>
    <col min="6" max="6" width="6" customWidth="1"/>
    <col min="7" max="7" width="7.42578125" customWidth="1"/>
    <col min="8" max="8" width="3.5703125" customWidth="1"/>
    <col min="9" max="9" width="7.85546875" customWidth="1"/>
    <col min="11" max="11" width="6.85546875" customWidth="1"/>
    <col min="12" max="12" width="9" customWidth="1"/>
    <col min="13" max="13" width="5" customWidth="1"/>
    <col min="14" max="14" width="9.7109375" customWidth="1"/>
    <col min="15" max="16" width="5.140625" hidden="1" customWidth="1"/>
    <col min="17" max="18" width="3" hidden="1" customWidth="1"/>
    <col min="19" max="20" width="6.28515625" bestFit="1" customWidth="1"/>
    <col min="21" max="21" width="5.5703125" bestFit="1" customWidth="1"/>
    <col min="22" max="22" width="6.28515625" bestFit="1" customWidth="1"/>
    <col min="23" max="23" width="7.28515625" bestFit="1" customWidth="1"/>
    <col min="24" max="24" width="6.28515625" hidden="1" customWidth="1"/>
    <col min="25" max="25" width="25.5703125" customWidth="1"/>
  </cols>
  <sheetData>
    <row r="1" spans="1:25" ht="40.5" customHeight="1">
      <c r="A1" s="40" t="s">
        <v>186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98.25">
      <c r="A2" s="26" t="s">
        <v>10</v>
      </c>
      <c r="B2" s="26" t="s">
        <v>2</v>
      </c>
      <c r="C2" s="26" t="s">
        <v>0</v>
      </c>
      <c r="D2" s="26" t="s">
        <v>149</v>
      </c>
      <c r="E2" s="26" t="s">
        <v>150</v>
      </c>
      <c r="F2" s="26" t="s">
        <v>151</v>
      </c>
      <c r="G2" s="26" t="s">
        <v>152</v>
      </c>
      <c r="H2" s="26" t="s">
        <v>153</v>
      </c>
      <c r="I2" s="26" t="s">
        <v>154</v>
      </c>
      <c r="J2" s="26" t="s">
        <v>155</v>
      </c>
      <c r="K2" s="26" t="s">
        <v>3</v>
      </c>
      <c r="L2" s="26" t="s">
        <v>4</v>
      </c>
      <c r="M2" s="26" t="s">
        <v>5</v>
      </c>
      <c r="N2" s="26" t="s">
        <v>6</v>
      </c>
      <c r="O2" s="27" t="s">
        <v>156</v>
      </c>
      <c r="P2" s="27" t="s">
        <v>157</v>
      </c>
      <c r="Q2" s="27" t="s">
        <v>158</v>
      </c>
      <c r="R2" s="27" t="s">
        <v>159</v>
      </c>
      <c r="S2" s="26" t="s">
        <v>9</v>
      </c>
      <c r="T2" s="26" t="s">
        <v>8</v>
      </c>
      <c r="U2" s="26" t="s">
        <v>7</v>
      </c>
      <c r="V2" s="26" t="s">
        <v>38</v>
      </c>
      <c r="W2" s="26" t="s">
        <v>37</v>
      </c>
      <c r="X2" s="26" t="s">
        <v>160</v>
      </c>
      <c r="Y2" s="26" t="s">
        <v>161</v>
      </c>
    </row>
    <row r="3" spans="1:25" ht="24">
      <c r="A3" s="28">
        <v>1</v>
      </c>
      <c r="B3" s="29">
        <v>619970</v>
      </c>
      <c r="C3" s="30" t="s">
        <v>162</v>
      </c>
      <c r="D3" s="29" t="s">
        <v>163</v>
      </c>
      <c r="E3" s="29" t="s">
        <v>164</v>
      </c>
      <c r="F3" s="29">
        <v>22</v>
      </c>
      <c r="G3" s="29">
        <v>15</v>
      </c>
      <c r="H3" s="30">
        <v>20</v>
      </c>
      <c r="I3" s="29">
        <v>16.5</v>
      </c>
      <c r="J3" s="31">
        <f t="shared" ref="J3:J13" si="0">SUM(I3,H3,G3)</f>
        <v>51.5</v>
      </c>
      <c r="K3" s="29">
        <v>4</v>
      </c>
      <c r="L3" s="30" t="s">
        <v>11</v>
      </c>
      <c r="M3" s="29">
        <v>10</v>
      </c>
      <c r="N3" s="30" t="s">
        <v>11</v>
      </c>
      <c r="O3" s="29"/>
      <c r="P3" s="29"/>
      <c r="Q3" s="29"/>
      <c r="R3" s="30"/>
      <c r="S3" s="21">
        <f t="shared" ref="S3:S13" si="1" xml:space="preserve"> IF(AND(L3 = "ΕΟΡΔΑΙΑΣ",N3 = "ΕΟΡΔΑΙΑΣ"), SUM(J3,K3,M3),  IF(L3 = "ΕΟΡΔΑΙΑΣ", SUM(J3,K3), 0) + IF(N3 = "ΕΟΡΔΑΙΑΣ", SUM(J3,M3),0)) + IF(P3 = "ΕΟΡΔΑΙΑΣ", O3, 0)  + IF(R3 = "ΕΟΡΔΑΙΑΣ", Q3, 0)</f>
        <v>65.5</v>
      </c>
      <c r="T3" s="21">
        <f t="shared" ref="T3:T13" si="2" xml:space="preserve"> IF(AND(L3 = "ΚΟΖΑΝΗΣ",N3 = "ΚΟΖΑΝΗΣ"), SUM(J3,K3,M3),  IF(L3 = "ΚΟΖΑΝΗΣ", SUM(J3,K3), 0) + IF(N3 = "ΚΟΖΑΝΗΣ", SUM(J3,M3),0)) + IF(P3 = "ΚΟΖΑΝΗΣ", O3, 0)  + IF(R3 = "ΚΟΖΑΝΗΣ", Q3, 0)</f>
        <v>0</v>
      </c>
      <c r="U3" s="21">
        <f t="shared" ref="U3:U13" si="3" xml:space="preserve"> IF(AND(L3 = "ΒΟΙΟΥ",N3 = "ΒΟΙΟΥ"), SUM(J3,K3,M3),  IF(L3 = "ΒΟΙΟΥ", SUM(J3,K3), 0) + IF(N3 = "ΒΟΙΟΥ", SUM(J3,M3),0)) + IF(P3 = "ΒΟΙΟΥ", O3, 0)  + IF(R3 = "ΒΟΙΟΥ", Q3, 0)</f>
        <v>0</v>
      </c>
      <c r="V3" s="21">
        <f t="shared" ref="V3:V13" si="4" xml:space="preserve"> IF(AND($L3 = "ΣΕΡΒΙΩΝ",$N3 = "ΣΕΡΒΙΩΝ"), SUM($J3,$K3,$M3),  IF($L3 = "ΣΕΡΒΙΩΝ", SUM($J3,$K3), 0) + IF($N3 = "ΣΕΡΒΙΩΝ", SUM($J3,$M3),0)) + IF($P3 = "ΣΕΡΒΙΩΝ", $O3, 0)  + IF($R3 = "ΣΕΡΒΙΩΝ",$Q3, 0)</f>
        <v>0</v>
      </c>
      <c r="W3" s="21">
        <f t="shared" ref="W3:W13" si="5" xml:space="preserve"> IF(AND($L3 = "ΒΕΛΒΕΝΤΟΥ",$N3 = "ΒΕΛΒΕΝΤΟΥ"), SUM($J3,$K3,$M3),  IF($L3 = "ΒΕΛΒΕΝΤΟΥ", SUM($J3,$K3), 0) + IF($N3 = "ΒΕΛΒΕΝΤΟΥ", SUM($J3,$M3),0)) + IF($P3 = "ΒΕΛΒΕΝΤΟΥ", $O3, 0)  + IF($R3 = "ΒΕΛΒΕΝΤΟΥ",$Q3, 0)</f>
        <v>0</v>
      </c>
      <c r="X3" s="21">
        <f t="shared" ref="X3:X13" si="6">MAX(S3:W3,J3)</f>
        <v>65.5</v>
      </c>
      <c r="Y3" s="32" t="s">
        <v>183</v>
      </c>
    </row>
    <row r="4" spans="1:25" ht="36">
      <c r="A4" s="28">
        <v>2</v>
      </c>
      <c r="B4" s="29">
        <v>576978</v>
      </c>
      <c r="C4" s="30" t="s">
        <v>58</v>
      </c>
      <c r="D4" s="29" t="s">
        <v>163</v>
      </c>
      <c r="E4" s="29" t="s">
        <v>89</v>
      </c>
      <c r="F4" s="29">
        <v>21</v>
      </c>
      <c r="G4" s="29">
        <v>9</v>
      </c>
      <c r="H4" s="29"/>
      <c r="I4" s="29">
        <v>42.33</v>
      </c>
      <c r="J4" s="31">
        <f t="shared" si="0"/>
        <v>51.33</v>
      </c>
      <c r="K4" s="29">
        <v>4</v>
      </c>
      <c r="L4" s="30" t="s">
        <v>11</v>
      </c>
      <c r="M4" s="29"/>
      <c r="N4" s="30"/>
      <c r="O4" s="29"/>
      <c r="P4" s="29"/>
      <c r="Q4" s="29"/>
      <c r="R4" s="30"/>
      <c r="S4" s="21">
        <f t="shared" si="1"/>
        <v>55.33</v>
      </c>
      <c r="T4" s="21">
        <f t="shared" si="2"/>
        <v>0</v>
      </c>
      <c r="U4" s="21">
        <f t="shared" si="3"/>
        <v>0</v>
      </c>
      <c r="V4" s="21">
        <f t="shared" si="4"/>
        <v>0</v>
      </c>
      <c r="W4" s="21">
        <f t="shared" si="5"/>
        <v>0</v>
      </c>
      <c r="X4" s="21">
        <f t="shared" si="6"/>
        <v>55.33</v>
      </c>
      <c r="Y4" s="33" t="s">
        <v>184</v>
      </c>
    </row>
    <row r="5" spans="1:25" ht="24">
      <c r="A5" s="28">
        <v>3</v>
      </c>
      <c r="B5" s="30">
        <v>572522</v>
      </c>
      <c r="C5" s="30" t="s">
        <v>165</v>
      </c>
      <c r="D5" s="30" t="s">
        <v>163</v>
      </c>
      <c r="E5" s="29" t="s">
        <v>166</v>
      </c>
      <c r="F5" s="30">
        <v>21</v>
      </c>
      <c r="G5" s="34">
        <v>0</v>
      </c>
      <c r="H5" s="30"/>
      <c r="I5" s="34">
        <v>44.332999999999998</v>
      </c>
      <c r="J5" s="31">
        <f t="shared" si="0"/>
        <v>44.332999999999998</v>
      </c>
      <c r="K5" s="29"/>
      <c r="L5" s="30"/>
      <c r="M5" s="29"/>
      <c r="N5" s="30"/>
      <c r="O5" s="34"/>
      <c r="P5" s="34"/>
      <c r="Q5" s="34"/>
      <c r="R5" s="35"/>
      <c r="S5" s="31">
        <f t="shared" si="1"/>
        <v>0</v>
      </c>
      <c r="T5" s="21">
        <f t="shared" si="2"/>
        <v>0</v>
      </c>
      <c r="U5" s="31">
        <f t="shared" si="3"/>
        <v>0</v>
      </c>
      <c r="V5" s="21">
        <f t="shared" si="4"/>
        <v>0</v>
      </c>
      <c r="W5" s="21">
        <f t="shared" si="5"/>
        <v>0</v>
      </c>
      <c r="X5" s="21">
        <f t="shared" si="6"/>
        <v>44.332999999999998</v>
      </c>
      <c r="Y5" s="32"/>
    </row>
    <row r="6" spans="1:25" ht="24">
      <c r="A6" s="28">
        <v>4</v>
      </c>
      <c r="B6" s="29">
        <v>227973</v>
      </c>
      <c r="C6" s="30" t="s">
        <v>167</v>
      </c>
      <c r="D6" s="29" t="s">
        <v>163</v>
      </c>
      <c r="E6" s="29" t="s">
        <v>168</v>
      </c>
      <c r="F6" s="29">
        <v>22</v>
      </c>
      <c r="G6" s="29">
        <v>23</v>
      </c>
      <c r="H6" s="29"/>
      <c r="I6" s="29">
        <v>20.625</v>
      </c>
      <c r="J6" s="31">
        <f t="shared" si="0"/>
        <v>43.625</v>
      </c>
      <c r="K6" s="29"/>
      <c r="L6" s="30"/>
      <c r="M6" s="29"/>
      <c r="N6" s="30"/>
      <c r="O6" s="29"/>
      <c r="P6" s="29"/>
      <c r="Q6" s="29"/>
      <c r="R6" s="35"/>
      <c r="S6" s="21">
        <f t="shared" si="1"/>
        <v>0</v>
      </c>
      <c r="T6" s="21">
        <f t="shared" si="2"/>
        <v>0</v>
      </c>
      <c r="U6" s="31">
        <f t="shared" si="3"/>
        <v>0</v>
      </c>
      <c r="V6" s="21">
        <f t="shared" si="4"/>
        <v>0</v>
      </c>
      <c r="W6" s="21">
        <f t="shared" si="5"/>
        <v>0</v>
      </c>
      <c r="X6" s="21">
        <f t="shared" si="6"/>
        <v>43.625</v>
      </c>
      <c r="Y6" s="33"/>
    </row>
    <row r="7" spans="1:25" ht="24">
      <c r="A7" s="28">
        <v>5</v>
      </c>
      <c r="B7" s="29">
        <v>186193</v>
      </c>
      <c r="C7" s="30" t="s">
        <v>169</v>
      </c>
      <c r="D7" s="29" t="s">
        <v>163</v>
      </c>
      <c r="E7" s="29" t="s">
        <v>170</v>
      </c>
      <c r="F7" s="29">
        <v>21</v>
      </c>
      <c r="G7" s="29">
        <v>9</v>
      </c>
      <c r="H7" s="29"/>
      <c r="I7" s="29">
        <v>26.5</v>
      </c>
      <c r="J7" s="31">
        <f t="shared" si="0"/>
        <v>35.5</v>
      </c>
      <c r="K7" s="29">
        <v>4</v>
      </c>
      <c r="L7" s="30" t="s">
        <v>11</v>
      </c>
      <c r="M7" s="29"/>
      <c r="N7" s="30"/>
      <c r="O7" s="29"/>
      <c r="P7" s="29"/>
      <c r="Q7" s="29"/>
      <c r="R7" s="30"/>
      <c r="S7" s="21">
        <f t="shared" si="1"/>
        <v>39.5</v>
      </c>
      <c r="T7" s="21">
        <f t="shared" si="2"/>
        <v>0</v>
      </c>
      <c r="U7" s="21">
        <f t="shared" si="3"/>
        <v>0</v>
      </c>
      <c r="V7" s="21">
        <f t="shared" si="4"/>
        <v>0</v>
      </c>
      <c r="W7" s="21">
        <f t="shared" si="5"/>
        <v>0</v>
      </c>
      <c r="X7" s="21">
        <f t="shared" si="6"/>
        <v>39.5</v>
      </c>
      <c r="Y7" s="32"/>
    </row>
    <row r="8" spans="1:25" ht="36">
      <c r="A8" s="28">
        <v>6</v>
      </c>
      <c r="B8" s="29">
        <v>225869</v>
      </c>
      <c r="C8" s="30" t="s">
        <v>171</v>
      </c>
      <c r="D8" s="29" t="s">
        <v>163</v>
      </c>
      <c r="E8" s="29" t="s">
        <v>172</v>
      </c>
      <c r="F8" s="29">
        <v>23</v>
      </c>
      <c r="G8" s="29">
        <v>23</v>
      </c>
      <c r="H8" s="29"/>
      <c r="I8" s="29">
        <v>13.5</v>
      </c>
      <c r="J8" s="31">
        <f t="shared" si="0"/>
        <v>36.5</v>
      </c>
      <c r="K8" s="29"/>
      <c r="L8" s="30"/>
      <c r="M8" s="29"/>
      <c r="N8" s="30"/>
      <c r="O8" s="29"/>
      <c r="P8" s="29"/>
      <c r="Q8" s="29"/>
      <c r="R8" s="30"/>
      <c r="S8" s="21">
        <f t="shared" si="1"/>
        <v>0</v>
      </c>
      <c r="T8" s="21">
        <f t="shared" si="2"/>
        <v>0</v>
      </c>
      <c r="U8" s="21">
        <f t="shared" si="3"/>
        <v>0</v>
      </c>
      <c r="V8" s="21">
        <f t="shared" si="4"/>
        <v>0</v>
      </c>
      <c r="W8" s="21">
        <f t="shared" si="5"/>
        <v>0</v>
      </c>
      <c r="X8" s="21">
        <f t="shared" si="6"/>
        <v>36.5</v>
      </c>
      <c r="Y8" s="33" t="s">
        <v>185</v>
      </c>
    </row>
    <row r="9" spans="1:25" ht="24">
      <c r="A9" s="28">
        <v>7</v>
      </c>
      <c r="B9" s="29">
        <v>228084</v>
      </c>
      <c r="C9" s="30" t="s">
        <v>173</v>
      </c>
      <c r="D9" s="29" t="s">
        <v>163</v>
      </c>
      <c r="E9" s="29" t="s">
        <v>174</v>
      </c>
      <c r="F9" s="29">
        <v>22</v>
      </c>
      <c r="G9" s="30">
        <v>11</v>
      </c>
      <c r="H9" s="29"/>
      <c r="I9" s="29">
        <v>25</v>
      </c>
      <c r="J9" s="31">
        <f t="shared" si="0"/>
        <v>36</v>
      </c>
      <c r="K9" s="29"/>
      <c r="L9" s="30"/>
      <c r="M9" s="29"/>
      <c r="N9" s="30"/>
      <c r="O9" s="29"/>
      <c r="P9" s="29"/>
      <c r="Q9" s="29"/>
      <c r="R9" s="36"/>
      <c r="S9" s="21">
        <f t="shared" si="1"/>
        <v>0</v>
      </c>
      <c r="T9" s="21">
        <f t="shared" si="2"/>
        <v>0</v>
      </c>
      <c r="U9" s="21">
        <f t="shared" si="3"/>
        <v>0</v>
      </c>
      <c r="V9" s="21">
        <f t="shared" si="4"/>
        <v>0</v>
      </c>
      <c r="W9" s="21">
        <f t="shared" si="5"/>
        <v>0</v>
      </c>
      <c r="X9" s="21">
        <f t="shared" si="6"/>
        <v>36</v>
      </c>
      <c r="Y9" s="33"/>
    </row>
    <row r="10" spans="1:25" ht="33" customHeight="1">
      <c r="A10" s="28">
        <v>8</v>
      </c>
      <c r="B10" s="29">
        <v>228094</v>
      </c>
      <c r="C10" s="30" t="s">
        <v>175</v>
      </c>
      <c r="D10" s="29" t="s">
        <v>163</v>
      </c>
      <c r="E10" s="29" t="s">
        <v>176</v>
      </c>
      <c r="F10" s="29">
        <v>22</v>
      </c>
      <c r="G10" s="29">
        <v>15</v>
      </c>
      <c r="H10" s="29"/>
      <c r="I10" s="29">
        <v>19.25</v>
      </c>
      <c r="J10" s="31">
        <f t="shared" si="0"/>
        <v>34.25</v>
      </c>
      <c r="K10" s="29"/>
      <c r="L10" s="30"/>
      <c r="M10" s="29"/>
      <c r="N10" s="29"/>
      <c r="O10" s="29"/>
      <c r="P10" s="29"/>
      <c r="Q10" s="29"/>
      <c r="R10" s="35"/>
      <c r="S10" s="21">
        <f t="shared" si="1"/>
        <v>0</v>
      </c>
      <c r="T10" s="21">
        <f t="shared" si="2"/>
        <v>0</v>
      </c>
      <c r="U10" s="31">
        <f t="shared" si="3"/>
        <v>0</v>
      </c>
      <c r="V10" s="21">
        <f t="shared" si="4"/>
        <v>0</v>
      </c>
      <c r="W10" s="21">
        <f t="shared" si="5"/>
        <v>0</v>
      </c>
      <c r="X10" s="21">
        <f t="shared" si="6"/>
        <v>34.25</v>
      </c>
      <c r="Y10" s="33"/>
    </row>
    <row r="11" spans="1:25" ht="34.5" customHeight="1">
      <c r="A11" s="28">
        <v>9</v>
      </c>
      <c r="B11" s="29">
        <v>228018</v>
      </c>
      <c r="C11" s="30" t="s">
        <v>177</v>
      </c>
      <c r="D11" s="29" t="s">
        <v>163</v>
      </c>
      <c r="E11" s="29" t="s">
        <v>178</v>
      </c>
      <c r="F11" s="29">
        <v>22</v>
      </c>
      <c r="G11" s="29">
        <v>9</v>
      </c>
      <c r="H11" s="29"/>
      <c r="I11" s="29">
        <v>19.5</v>
      </c>
      <c r="J11" s="31">
        <f t="shared" si="0"/>
        <v>28.5</v>
      </c>
      <c r="K11" s="29">
        <v>4</v>
      </c>
      <c r="L11" s="30" t="s">
        <v>39</v>
      </c>
      <c r="M11" s="29"/>
      <c r="N11" s="30"/>
      <c r="O11" s="29"/>
      <c r="P11" s="29"/>
      <c r="Q11" s="37"/>
      <c r="R11" s="36"/>
      <c r="S11" s="21">
        <f t="shared" si="1"/>
        <v>0</v>
      </c>
      <c r="T11" s="21">
        <f t="shared" si="2"/>
        <v>0</v>
      </c>
      <c r="U11" s="21">
        <f t="shared" si="3"/>
        <v>0</v>
      </c>
      <c r="V11" s="21">
        <f t="shared" si="4"/>
        <v>32.5</v>
      </c>
      <c r="W11" s="21">
        <f t="shared" si="5"/>
        <v>0</v>
      </c>
      <c r="X11" s="21">
        <f t="shared" si="6"/>
        <v>32.5</v>
      </c>
      <c r="Y11" s="33"/>
    </row>
    <row r="12" spans="1:25" ht="35.25" customHeight="1">
      <c r="A12" s="28">
        <v>10</v>
      </c>
      <c r="B12" s="29">
        <v>224874</v>
      </c>
      <c r="C12" s="30" t="s">
        <v>179</v>
      </c>
      <c r="D12" s="29" t="s">
        <v>163</v>
      </c>
      <c r="E12" s="29" t="s">
        <v>180</v>
      </c>
      <c r="F12" s="29">
        <v>22</v>
      </c>
      <c r="G12" s="29">
        <v>9</v>
      </c>
      <c r="H12" s="29"/>
      <c r="I12" s="29">
        <v>20.75</v>
      </c>
      <c r="J12" s="31">
        <f t="shared" si="0"/>
        <v>29.75</v>
      </c>
      <c r="K12" s="29"/>
      <c r="L12" s="30"/>
      <c r="M12" s="29"/>
      <c r="N12" s="30"/>
      <c r="O12" s="29"/>
      <c r="P12" s="29"/>
      <c r="Q12" s="29"/>
      <c r="R12" s="30"/>
      <c r="S12" s="21">
        <f t="shared" si="1"/>
        <v>0</v>
      </c>
      <c r="T12" s="21">
        <f t="shared" si="2"/>
        <v>0</v>
      </c>
      <c r="U12" s="21">
        <f t="shared" si="3"/>
        <v>0</v>
      </c>
      <c r="V12" s="21">
        <f t="shared" si="4"/>
        <v>0</v>
      </c>
      <c r="W12" s="21">
        <f t="shared" si="5"/>
        <v>0</v>
      </c>
      <c r="X12" s="21">
        <f t="shared" si="6"/>
        <v>29.75</v>
      </c>
      <c r="Y12" s="33"/>
    </row>
    <row r="13" spans="1:25" ht="28.5" customHeight="1">
      <c r="A13" s="28">
        <v>11</v>
      </c>
      <c r="B13" s="30">
        <v>704874</v>
      </c>
      <c r="C13" s="30" t="s">
        <v>181</v>
      </c>
      <c r="D13" s="29" t="s">
        <v>163</v>
      </c>
      <c r="E13" s="30" t="s">
        <v>182</v>
      </c>
      <c r="F13" s="30">
        <v>24</v>
      </c>
      <c r="G13" s="34">
        <v>23</v>
      </c>
      <c r="H13" s="30"/>
      <c r="I13" s="34">
        <v>2.25</v>
      </c>
      <c r="J13" s="31">
        <f t="shared" si="0"/>
        <v>25.25</v>
      </c>
      <c r="K13" s="29">
        <v>4</v>
      </c>
      <c r="L13" s="30" t="s">
        <v>12</v>
      </c>
      <c r="M13" s="29"/>
      <c r="N13" s="30"/>
      <c r="O13" s="34"/>
      <c r="P13" s="34"/>
      <c r="Q13" s="34"/>
      <c r="R13" s="35"/>
      <c r="S13" s="21">
        <f t="shared" si="1"/>
        <v>0</v>
      </c>
      <c r="T13" s="21">
        <f t="shared" si="2"/>
        <v>29.25</v>
      </c>
      <c r="U13" s="21">
        <f t="shared" si="3"/>
        <v>0</v>
      </c>
      <c r="V13" s="21">
        <f t="shared" si="4"/>
        <v>0</v>
      </c>
      <c r="W13" s="21">
        <f t="shared" si="5"/>
        <v>0</v>
      </c>
      <c r="X13" s="21">
        <f t="shared" si="6"/>
        <v>29.25</v>
      </c>
      <c r="Y13" s="32"/>
    </row>
  </sheetData>
  <mergeCells count="1">
    <mergeCell ref="A1:Y1"/>
  </mergeCells>
  <conditionalFormatting sqref="S3:X13">
    <cfRule type="cellIs" dxfId="0" priority="1" stopIfTrue="1" operator="equal">
      <formula>0</formula>
    </cfRule>
  </conditionalFormatting>
  <pageMargins left="0.2" right="0.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ΠΕ11 ΠΡΟΣΩΡΙΝΗ ΤΟΠΟΘΕΤΗΣΗ </vt:lpstr>
      <vt:lpstr>ΠΕ11 ΥΠΕΡΑΡΙΘΜΙΑ</vt:lpstr>
      <vt:lpstr>Αποσπάσεις ΠΕ11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2020-09-10T05:16:41Z</dcterms:modified>
</cp:coreProperties>
</file>