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D5A21C8-6131-4BF4-B70A-4F0404B24A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70" sheetId="12" r:id="rId1"/>
  </sheets>
  <definedNames>
    <definedName name="_xlnm._FilterDatabase" localSheetId="0" hidden="1">ΠΕ70!$A$2:$V$4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2" l="1"/>
  <c r="R6" i="12"/>
  <c r="H6" i="12"/>
  <c r="Q6" i="12" s="1"/>
  <c r="S4" i="12"/>
  <c r="R4" i="12"/>
  <c r="H4" i="12"/>
  <c r="Q4" i="12" s="1"/>
  <c r="T4" i="12" s="1"/>
  <c r="S3" i="12"/>
  <c r="R3" i="12"/>
  <c r="Q3" i="12"/>
  <c r="U3" i="12" s="1"/>
  <c r="H3" i="12"/>
  <c r="S5" i="12"/>
  <c r="R5" i="12"/>
  <c r="Q5" i="12"/>
  <c r="U5" i="12" s="1"/>
  <c r="H5" i="12"/>
  <c r="S7" i="12"/>
  <c r="R7" i="12"/>
  <c r="Q7" i="12"/>
  <c r="U7" i="12" s="1"/>
  <c r="H7" i="12"/>
  <c r="S9" i="12"/>
  <c r="R9" i="12"/>
  <c r="H9" i="12"/>
  <c r="Q9" i="12" s="1"/>
  <c r="S8" i="12"/>
  <c r="R8" i="12"/>
  <c r="H8" i="12"/>
  <c r="Q8" i="12" s="1"/>
  <c r="T8" i="12" s="1"/>
  <c r="T3" i="12" l="1"/>
  <c r="T7" i="12"/>
  <c r="T5" i="12"/>
  <c r="U6" i="12"/>
  <c r="T6" i="12"/>
  <c r="U4" i="12"/>
  <c r="U9" i="12"/>
  <c r="T9" i="12"/>
  <c r="U8" i="12"/>
  <c r="H11" i="12"/>
  <c r="V11" i="12" s="1"/>
  <c r="Q11" i="12"/>
  <c r="R11" i="12"/>
  <c r="S11" i="12"/>
  <c r="T11" i="12"/>
  <c r="U11" i="12"/>
  <c r="H10" i="12"/>
  <c r="V10" i="12" s="1"/>
  <c r="Q10" i="12"/>
  <c r="R10" i="12"/>
  <c r="S10" i="12"/>
  <c r="T10" i="12"/>
  <c r="U10" i="12"/>
  <c r="V6" i="12"/>
  <c r="V5" i="12"/>
  <c r="V7" i="12"/>
  <c r="V4" i="12"/>
  <c r="V3" i="12"/>
  <c r="V8" i="12"/>
  <c r="V9" i="12"/>
  <c r="H12" i="12"/>
  <c r="Q12" i="12" l="1"/>
  <c r="R12" i="12"/>
  <c r="T12" i="12"/>
  <c r="U12" i="12"/>
  <c r="V12" i="12"/>
  <c r="S12" i="12" l="1"/>
</calcChain>
</file>

<file path=xl/sharedStrings.xml><?xml version="1.0" encoding="utf-8"?>
<sst xmlns="http://schemas.openxmlformats.org/spreadsheetml/2006/main" count="61" uniqueCount="50">
  <si>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</si>
  <si>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</si>
  <si>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</si>
  <si>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</si>
  <si>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</si>
  <si>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</si>
  <si>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</si>
  <si>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</si>
  <si>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</si>
  <si>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</si>
  <si>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</si>
  <si>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</si>
  <si>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</si>
  <si>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</si>
  <si>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</si>
  <si>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</si>
  <si>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</si>
  <si>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</si>
  <si>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</si>
  <si>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ΜΑΧ</t>
  </si>
  <si>
    <t>ΣΥΝΟΛΟ ΔΗΜΟΣ ΣΕΡΒΙΩΝ</t>
  </si>
  <si>
    <t>ΣΥΝΟΛΟ ΔΗΜΟΣ ΒΕΛΒΕΝΤΟΥ</t>
  </si>
  <si>
    <t>ΤΟΠΟΘΕΤΗΣΗ</t>
  </si>
  <si>
    <t xml:space="preserve">Φλώρος Αθανάσιος </t>
  </si>
  <si>
    <t xml:space="preserve">ΠΥΣΠΕ Α Αθήνας </t>
  </si>
  <si>
    <t xml:space="preserve">Μπούτλα Γεωργία </t>
  </si>
  <si>
    <t>Φολτόπουλος Σάββας</t>
  </si>
  <si>
    <t>ΔΣ Λευκόβρυσης</t>
  </si>
  <si>
    <t>Πέιου Μαρία</t>
  </si>
  <si>
    <t>ΔΣ Αγίου Δημητρίου</t>
  </si>
  <si>
    <t>Πεταλωτή Σταυρούλα</t>
  </si>
  <si>
    <t>Μεδίτσκου Πολυξένη</t>
  </si>
  <si>
    <t>Κούρτης Νικόλαος</t>
  </si>
  <si>
    <t>ΔΣ Ολυμπιάδας
7ο ΔΣ Κοζάνης (Προσ. Τοπ.)</t>
  </si>
  <si>
    <t>Νακόπουλος Πασχάλης</t>
  </si>
  <si>
    <t>ΔΣ Ξηρολίμνης</t>
  </si>
  <si>
    <t>Κωλέτση Αθανασία</t>
  </si>
  <si>
    <t>ΔΣ Ανατολικού
ΔΣ Πετρανών (Προσ. Τοπ.)</t>
  </si>
  <si>
    <t>Μοναστηρίδου Παναγιώτα</t>
  </si>
  <si>
    <t>ΕΟΡΔΑΙΑΣ</t>
  </si>
  <si>
    <t>ΚΟΖΑΝΗΣ</t>
  </si>
  <si>
    <t>18ο ΔΣ Κοζάνης (Προσ. Τοπ.)</t>
  </si>
  <si>
    <t>ΔΣ Πύργων 
8ο ΔΣ Κοζάνης (Προσ. Τοπ.)</t>
  </si>
  <si>
    <t>ΔΣ Περδίκκα
10ο ΔΣ Κοζάνης (Προσ. Τοπ.)</t>
  </si>
  <si>
    <t>2ο ΔΣ Σερβίων
ΔΣ "Χ.Μούκας"(Προσ. Τοπ.)</t>
  </si>
  <si>
    <t xml:space="preserve">Επανατοποθέτηση - Αποσπάσεις - Τοποθέτηση αποσπασμένων εκπαιδευτικών κλάδου  ΠΕ70 για το διδακτικό έτος 2023-2024  Πράξη 16/04 -09-2023 </t>
  </si>
  <si>
    <t>ΔΕΝ ΙΚΑΝΟΠΟΙΕΙΤΑΙ</t>
  </si>
  <si>
    <t>ΔΣ ΠΕΤΡΑΝΩΝ</t>
  </si>
  <si>
    <t>ΔΣ 2ο ΣΕΡΒΙΩΝ</t>
  </si>
  <si>
    <t>ΔΣ 18ο ΚΟΖΑΝΗΣ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</si>
</sst>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1010408]General"/>
  </numFmts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="90" zoomScaleNormal="9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AA4" sqref="AA4"/>
    </sheetView>
  </sheetViews>
  <sheetFormatPr defaultRowHeight="12.75" x14ac:dyDescent="0.25"/>
  <cols>
    <col min="1" max="1" width="3.42578125" style="3" customWidth="1"/>
    <col min="2" max="2" width="6.85546875" style="2" customWidth="1"/>
    <col min="3" max="3" width="22" style="2" customWidth="1"/>
    <col min="4" max="4" width="24.42578125" style="2" customWidth="1"/>
    <col min="5" max="5" width="4.5703125" style="2" customWidth="1"/>
    <col min="6" max="6" width="3.28515625" style="2" customWidth="1"/>
    <col min="7" max="7" width="7.140625" style="2" customWidth="1"/>
    <col min="8" max="8" width="6.28515625" style="2" customWidth="1"/>
    <col min="9" max="9" width="3.28515625" style="2" customWidth="1"/>
    <col min="10" max="10" width="8.42578125" style="2" customWidth="1"/>
    <col min="11" max="11" width="4.5703125" style="2" customWidth="1"/>
    <col min="12" max="12" width="8.42578125" style="2" customWidth="1"/>
    <col min="13" max="13" width="3.7109375" style="2" hidden="1" customWidth="1"/>
    <col min="14" max="14" width="5" style="2" hidden="1" customWidth="1"/>
    <col min="15" max="15" width="5.42578125" style="2" hidden="1" customWidth="1"/>
    <col min="16" max="16" width="9.85546875" style="2" hidden="1" customWidth="1"/>
    <col min="17" max="17" width="8.42578125" style="2" customWidth="1"/>
    <col min="18" max="18" width="8" style="2" customWidth="1"/>
    <col min="19" max="19" width="7.140625" style="2" customWidth="1"/>
    <col min="20" max="20" width="8.5703125" style="2" customWidth="1"/>
    <col min="21" max="21" width="10.140625" style="2" customWidth="1"/>
    <col min="22" max="22" width="8.5703125" style="2" customWidth="1"/>
    <col min="23" max="23" width="17.140625" style="2" customWidth="1"/>
    <col min="24" max="16384" width="9.140625" style="2"/>
  </cols>
  <sheetData>
    <row r="1" spans="1:23" s="1" customFormat="1" ht="33" customHeight="1" x14ac:dyDescent="0.2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27.5" customHeight="1" x14ac:dyDescent="0.25">
      <c r="A2" s="6" t="s">
        <v>9</v>
      </c>
      <c r="B2" s="7" t="s">
        <v>1</v>
      </c>
      <c r="C2" s="7" t="s">
        <v>0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7" t="s">
        <v>2</v>
      </c>
      <c r="J2" s="7" t="s">
        <v>3</v>
      </c>
      <c r="K2" s="7" t="s">
        <v>4</v>
      </c>
      <c r="L2" s="7" t="s">
        <v>5</v>
      </c>
      <c r="M2" s="7" t="s">
        <v>15</v>
      </c>
      <c r="N2" s="7" t="s">
        <v>16</v>
      </c>
      <c r="O2" s="7" t="s">
        <v>17</v>
      </c>
      <c r="P2" s="7" t="s">
        <v>18</v>
      </c>
      <c r="Q2" s="6" t="s">
        <v>8</v>
      </c>
      <c r="R2" s="6" t="s">
        <v>7</v>
      </c>
      <c r="S2" s="6" t="s">
        <v>6</v>
      </c>
      <c r="T2" s="6" t="s">
        <v>20</v>
      </c>
      <c r="U2" s="6" t="s">
        <v>21</v>
      </c>
      <c r="V2" s="6" t="s">
        <v>19</v>
      </c>
      <c r="W2" s="8" t="s">
        <v>22</v>
      </c>
    </row>
    <row r="3" spans="1:23" s="4" customFormat="1" ht="30.75" customHeight="1" x14ac:dyDescent="0.25">
      <c r="A3" s="9">
        <v>1</v>
      </c>
      <c r="B3" s="13">
        <v>554809</v>
      </c>
      <c r="C3" s="13" t="s">
        <v>34</v>
      </c>
      <c r="D3" s="13" t="s">
        <v>35</v>
      </c>
      <c r="E3" s="10">
        <v>4</v>
      </c>
      <c r="F3" s="10"/>
      <c r="G3" s="10">
        <v>62</v>
      </c>
      <c r="H3" s="11">
        <f t="shared" ref="H3:H12" si="0">SUM(E3:G3)</f>
        <v>66</v>
      </c>
      <c r="I3" s="10"/>
      <c r="J3" s="10"/>
      <c r="K3" s="10"/>
      <c r="L3" s="10"/>
      <c r="M3" s="10"/>
      <c r="N3" s="10"/>
      <c r="O3" s="14"/>
      <c r="P3" s="15"/>
      <c r="Q3" s="16">
        <f t="shared" ref="Q3:Q12" si="1" xml:space="preserve"> IF(AND(J3 = "ΕΟΡΔΑΙΑΣ",L3 = "ΕΟΡΔΑΙΑΣ"), SUM(H3,I3,K3),  IF(J3 = "ΕΟΡΔΑΙΑΣ", SUM(H3,I3), 0) + IF(L3 = "ΕΟΡΔΑΙΑΣ", SUM(H3,K3),0)) + IF(N3 = "ΕΟΡΔΑΙΑΣ", M3, 0)  + IF(P3 = "ΕΟΡΔΑΙΑΣ", O3, 0)</f>
        <v>0</v>
      </c>
      <c r="R3" s="16">
        <f t="shared" ref="R3:R12" si="2" xml:space="preserve"> IF(AND(J3 = "ΚΟΖΑΝΗΣ",L3 = "ΚΟΖΑΝΗΣ"), SUM(H3,I3,K3),  IF(J3 = "ΚΟΖΑΝΗΣ", SUM(H3,I3), 0) + IF(L3 = "ΚΟΖΑΝΗΣ", SUM(H3,K3),0)) + IF(N3 = "ΚΟΖΑΝΗΣ", M3, 0)  + IF(P3 = "ΚΟΖΑΝΗΣ", O3, 0)</f>
        <v>0</v>
      </c>
      <c r="S3" s="11">
        <f t="shared" ref="S3:S12" si="3" xml:space="preserve"> IF(AND(J3 = "ΒΟΙΟΥ",L3 = "ΒΟΙΟΥ"), SUM(H3,I3,K3),  IF(J3 = "ΒΟΙΟΥ", SUM(H3,I3), 0) + IF(L3 = "ΒΟΙΟΥ", SUM(H3,K3),0)) + IF(N3 = "ΒΟΙΟΥ", M3, 0)  + IF(P3 = "ΒΟΙΟΥ", O3, 0)</f>
        <v>0</v>
      </c>
      <c r="T3" s="16">
        <f t="shared" ref="T3:T9" si="4" xml:space="preserve"> IF(AND($K3 = "ΣΕΡΒΙΩΝ",$M3 = "ΣΕΡΒΙΩΝ"), SUM($I3,$J3,$L3),  IF($K3 = "ΣΕΡΒΙΩΝ", SUM($I3,$J3), 0) + IF($M3 = "ΣΕΡΒΙΩΝ", SUM($I3,$L3),0)) + IF($O3 = "ΣΕΡΒΙΩΝ", $N3, 0)  + IF($Q3 = "ΣΕΡΒΙΩΝ",$P3, 0)</f>
        <v>0</v>
      </c>
      <c r="U3" s="16">
        <f t="shared" ref="U3:U9" si="5" xml:space="preserve"> IF(AND($K3 = "ΒΕΛΒΕΝΤΟΥ",$M3 = "ΒΕΛΒΕΝΤΟΥ"), SUM($I3,$J3,$L3),  IF($K3 = "ΒΕΛΒΕΝΤΟΥ", SUM($I3,$J3), 0) + IF($M3 = "ΒΕΛΒΕΝΤΟΥ", SUM($I3,$L3),0)) + IF($O3 = "ΒΕΛΒΕΝΤΟΥ", $N3, 0)  + IF($Q3 = "ΒΕΛΒΕΝΤΟΥ",$P3, 0)</f>
        <v>0</v>
      </c>
      <c r="V3" s="11">
        <f t="shared" ref="V3:V12" si="6">H3+I3+K3+M3</f>
        <v>66</v>
      </c>
      <c r="W3" s="13" t="s">
        <v>46</v>
      </c>
    </row>
    <row r="4" spans="1:23" s="5" customFormat="1" ht="30.75" customHeight="1" x14ac:dyDescent="0.25">
      <c r="A4" s="9">
        <v>2</v>
      </c>
      <c r="B4" s="13">
        <v>556789</v>
      </c>
      <c r="C4" s="13" t="s">
        <v>32</v>
      </c>
      <c r="D4" s="17" t="s">
        <v>33</v>
      </c>
      <c r="E4" s="10">
        <v>4</v>
      </c>
      <c r="F4" s="10"/>
      <c r="G4" s="10">
        <v>57</v>
      </c>
      <c r="H4" s="11">
        <f t="shared" si="0"/>
        <v>61</v>
      </c>
      <c r="I4" s="10">
        <v>4</v>
      </c>
      <c r="J4" s="10" t="s">
        <v>39</v>
      </c>
      <c r="K4" s="10"/>
      <c r="L4" s="10"/>
      <c r="M4" s="10"/>
      <c r="N4" s="10"/>
      <c r="O4" s="18"/>
      <c r="P4" s="18"/>
      <c r="Q4" s="16">
        <f t="shared" si="1"/>
        <v>65</v>
      </c>
      <c r="R4" s="16">
        <f t="shared" si="2"/>
        <v>0</v>
      </c>
      <c r="S4" s="11">
        <f t="shared" si="3"/>
        <v>0</v>
      </c>
      <c r="T4" s="16">
        <f t="shared" si="4"/>
        <v>0</v>
      </c>
      <c r="U4" s="16">
        <f t="shared" si="5"/>
        <v>0</v>
      </c>
      <c r="V4" s="11">
        <f t="shared" si="6"/>
        <v>65</v>
      </c>
      <c r="W4" s="13" t="s">
        <v>46</v>
      </c>
    </row>
    <row r="5" spans="1:23" ht="42" customHeight="1" x14ac:dyDescent="0.25">
      <c r="A5" s="9">
        <v>3</v>
      </c>
      <c r="B5" s="13">
        <v>610485</v>
      </c>
      <c r="C5" s="13" t="s">
        <v>30</v>
      </c>
      <c r="D5" s="17" t="s">
        <v>42</v>
      </c>
      <c r="E5" s="10">
        <v>23</v>
      </c>
      <c r="F5" s="10"/>
      <c r="G5" s="10">
        <v>23</v>
      </c>
      <c r="H5" s="11">
        <f t="shared" si="0"/>
        <v>46</v>
      </c>
      <c r="I5" s="10"/>
      <c r="J5" s="10"/>
      <c r="K5" s="10"/>
      <c r="L5" s="10"/>
      <c r="M5" s="10"/>
      <c r="N5" s="10"/>
      <c r="O5" s="14"/>
      <c r="P5" s="15"/>
      <c r="Q5" s="16">
        <f t="shared" si="1"/>
        <v>0</v>
      </c>
      <c r="R5" s="16">
        <f t="shared" si="2"/>
        <v>0</v>
      </c>
      <c r="S5" s="11">
        <f t="shared" si="3"/>
        <v>0</v>
      </c>
      <c r="T5" s="16">
        <f t="shared" si="4"/>
        <v>0</v>
      </c>
      <c r="U5" s="16">
        <f t="shared" si="5"/>
        <v>0</v>
      </c>
      <c r="V5" s="11">
        <f t="shared" si="6"/>
        <v>46</v>
      </c>
      <c r="W5" s="13" t="s">
        <v>46</v>
      </c>
    </row>
    <row r="6" spans="1:23" ht="34.5" customHeight="1" x14ac:dyDescent="0.25">
      <c r="A6" s="9">
        <v>4</v>
      </c>
      <c r="B6" s="13">
        <v>717656</v>
      </c>
      <c r="C6" s="13" t="s">
        <v>28</v>
      </c>
      <c r="D6" s="13" t="s">
        <v>29</v>
      </c>
      <c r="E6" s="10">
        <v>15</v>
      </c>
      <c r="F6" s="10"/>
      <c r="G6" s="10">
        <v>9.92</v>
      </c>
      <c r="H6" s="11">
        <f t="shared" si="0"/>
        <v>24.92</v>
      </c>
      <c r="I6" s="10">
        <v>4</v>
      </c>
      <c r="J6" s="10" t="s">
        <v>39</v>
      </c>
      <c r="K6" s="10">
        <v>10</v>
      </c>
      <c r="L6" s="10" t="s">
        <v>39</v>
      </c>
      <c r="M6" s="10"/>
      <c r="N6" s="10"/>
      <c r="O6" s="14"/>
      <c r="P6" s="15"/>
      <c r="Q6" s="16">
        <f t="shared" si="1"/>
        <v>38.92</v>
      </c>
      <c r="R6" s="16">
        <f t="shared" si="2"/>
        <v>0</v>
      </c>
      <c r="S6" s="11">
        <f t="shared" si="3"/>
        <v>0</v>
      </c>
      <c r="T6" s="16">
        <f t="shared" si="4"/>
        <v>0</v>
      </c>
      <c r="U6" s="16">
        <f t="shared" si="5"/>
        <v>0</v>
      </c>
      <c r="V6" s="11">
        <f t="shared" si="6"/>
        <v>38.92</v>
      </c>
      <c r="W6" s="13" t="s">
        <v>46</v>
      </c>
    </row>
    <row r="7" spans="1:23" ht="41.25" customHeight="1" x14ac:dyDescent="0.25">
      <c r="A7" s="9">
        <v>5</v>
      </c>
      <c r="B7" s="13">
        <v>601420</v>
      </c>
      <c r="C7" s="13" t="s">
        <v>31</v>
      </c>
      <c r="D7" s="17" t="s">
        <v>43</v>
      </c>
      <c r="E7" s="10">
        <v>9</v>
      </c>
      <c r="F7" s="10"/>
      <c r="G7" s="10">
        <v>29.33</v>
      </c>
      <c r="H7" s="11">
        <f t="shared" si="0"/>
        <v>38.33</v>
      </c>
      <c r="I7" s="10"/>
      <c r="J7" s="10"/>
      <c r="K7" s="10"/>
      <c r="L7" s="10"/>
      <c r="M7" s="10"/>
      <c r="N7" s="10"/>
      <c r="O7" s="14"/>
      <c r="P7" s="15"/>
      <c r="Q7" s="16">
        <f t="shared" si="1"/>
        <v>0</v>
      </c>
      <c r="R7" s="16">
        <f t="shared" si="2"/>
        <v>0</v>
      </c>
      <c r="S7" s="11">
        <f t="shared" si="3"/>
        <v>0</v>
      </c>
      <c r="T7" s="16">
        <f t="shared" si="4"/>
        <v>0</v>
      </c>
      <c r="U7" s="19">
        <f t="shared" si="5"/>
        <v>0</v>
      </c>
      <c r="V7" s="11">
        <f t="shared" si="6"/>
        <v>38.33</v>
      </c>
      <c r="W7" s="13" t="s">
        <v>46</v>
      </c>
    </row>
    <row r="8" spans="1:23" ht="39" customHeight="1" x14ac:dyDescent="0.25">
      <c r="A8" s="9">
        <v>6</v>
      </c>
      <c r="B8" s="13">
        <v>605077</v>
      </c>
      <c r="C8" s="13" t="s">
        <v>36</v>
      </c>
      <c r="D8" s="17" t="s">
        <v>37</v>
      </c>
      <c r="E8" s="10">
        <v>4</v>
      </c>
      <c r="F8" s="10"/>
      <c r="G8" s="10">
        <v>26.83</v>
      </c>
      <c r="H8" s="11">
        <f t="shared" si="0"/>
        <v>30.83</v>
      </c>
      <c r="I8" s="10">
        <v>4</v>
      </c>
      <c r="J8" s="10" t="s">
        <v>39</v>
      </c>
      <c r="K8" s="10"/>
      <c r="L8" s="10"/>
      <c r="M8" s="10"/>
      <c r="N8" s="10"/>
      <c r="O8" s="18"/>
      <c r="P8" s="18"/>
      <c r="Q8" s="16">
        <f t="shared" si="1"/>
        <v>34.83</v>
      </c>
      <c r="R8" s="16">
        <f t="shared" si="2"/>
        <v>0</v>
      </c>
      <c r="S8" s="11">
        <f t="shared" si="3"/>
        <v>0</v>
      </c>
      <c r="T8" s="16">
        <f t="shared" si="4"/>
        <v>0</v>
      </c>
      <c r="U8" s="19">
        <f t="shared" si="5"/>
        <v>0</v>
      </c>
      <c r="V8" s="11">
        <f t="shared" si="6"/>
        <v>34.83</v>
      </c>
      <c r="W8" s="13" t="s">
        <v>46</v>
      </c>
    </row>
    <row r="9" spans="1:23" ht="38.25" customHeight="1" x14ac:dyDescent="0.25">
      <c r="A9" s="9">
        <v>7</v>
      </c>
      <c r="B9" s="13">
        <v>716140</v>
      </c>
      <c r="C9" s="13" t="s">
        <v>38</v>
      </c>
      <c r="D9" s="17" t="s">
        <v>44</v>
      </c>
      <c r="E9" s="20">
        <v>4</v>
      </c>
      <c r="F9" s="10">
        <v>5</v>
      </c>
      <c r="G9" s="10">
        <v>7.75</v>
      </c>
      <c r="H9" s="11">
        <f t="shared" si="0"/>
        <v>16.75</v>
      </c>
      <c r="I9" s="10"/>
      <c r="J9" s="10"/>
      <c r="K9" s="10">
        <v>10</v>
      </c>
      <c r="L9" s="10" t="s">
        <v>39</v>
      </c>
      <c r="M9" s="10"/>
      <c r="N9" s="10"/>
      <c r="O9" s="14"/>
      <c r="P9" s="15"/>
      <c r="Q9" s="16">
        <f t="shared" si="1"/>
        <v>26.75</v>
      </c>
      <c r="R9" s="16">
        <f t="shared" si="2"/>
        <v>0</v>
      </c>
      <c r="S9" s="11">
        <f t="shared" si="3"/>
        <v>0</v>
      </c>
      <c r="T9" s="16">
        <f t="shared" si="4"/>
        <v>0</v>
      </c>
      <c r="U9" s="19">
        <f t="shared" si="5"/>
        <v>0</v>
      </c>
      <c r="V9" s="11">
        <f t="shared" si="6"/>
        <v>26.75</v>
      </c>
      <c r="W9" s="13" t="s">
        <v>46</v>
      </c>
    </row>
    <row r="10" spans="1:23" ht="34.5" customHeight="1" x14ac:dyDescent="0.25">
      <c r="A10" s="9">
        <v>8</v>
      </c>
      <c r="B10" s="13">
        <v>618033</v>
      </c>
      <c r="C10" s="13" t="s">
        <v>26</v>
      </c>
      <c r="D10" s="13" t="s">
        <v>27</v>
      </c>
      <c r="E10" s="21"/>
      <c r="F10" s="21"/>
      <c r="G10" s="21">
        <v>19.875</v>
      </c>
      <c r="H10" s="22">
        <f t="shared" si="0"/>
        <v>19.875</v>
      </c>
      <c r="I10" s="21">
        <v>4</v>
      </c>
      <c r="J10" s="10" t="s">
        <v>39</v>
      </c>
      <c r="K10" s="21"/>
      <c r="L10" s="10"/>
      <c r="M10" s="21"/>
      <c r="N10" s="21"/>
      <c r="O10" s="21"/>
      <c r="P10" s="10"/>
      <c r="Q10" s="11">
        <f t="shared" si="1"/>
        <v>23.875</v>
      </c>
      <c r="R10" s="11">
        <f t="shared" si="2"/>
        <v>0</v>
      </c>
      <c r="S10" s="11">
        <f t="shared" si="3"/>
        <v>0</v>
      </c>
      <c r="T10" s="11">
        <f xml:space="preserve"> IF(AND($J10 = "ΣΕΡΒΙΩΝ",$L10 = "ΣΕΡΒΙΩΝ"), SUM($H10,$I10,$K10),  IF($J10 = "ΣΕΡΒΙΩΝ", SUM($H10,$I10), 0) + IF($L10 = "ΣΕΡΒΙΩΝ", SUM($H10,$K10),0)) + IF($N10 = "ΣΕΡΒΙΩΝ", $M10, 0)  + IF($P10 = "ΣΕΡΒΙΩΝ", $O10, 0)</f>
        <v>0</v>
      </c>
      <c r="U10" s="12">
        <f xml:space="preserve"> IF(AND($J10 = "ΒΕΛΒΕΝΤΟΥ",$L10 = "ΒΕΛΒΕΝΤΟΥ"), SUM($H10,$I10,$K10),  IF($J10 = "ΒΕΛΒΕΝΤΟΥ", SUM($H10,$I10), 0) + IF($L10 = "ΒΕΛΒΕΝΤΟΥ", SUM($H10,$K10),0)) + IF($N10 = "ΒΕΛΒΕΝΤΟΥ", $M10, 0)  + IF($P10 = "ΒΕΛΒΕΝΤΟΥ", $O10, 0)</f>
        <v>0</v>
      </c>
      <c r="V10" s="11">
        <f t="shared" si="6"/>
        <v>23.875</v>
      </c>
      <c r="W10" s="13" t="s">
        <v>47</v>
      </c>
    </row>
    <row r="11" spans="1:23" ht="39" customHeight="1" x14ac:dyDescent="0.25">
      <c r="A11" s="9">
        <v>9</v>
      </c>
      <c r="B11" s="21">
        <v>725935</v>
      </c>
      <c r="C11" s="10" t="s">
        <v>25</v>
      </c>
      <c r="D11" s="21" t="s">
        <v>41</v>
      </c>
      <c r="E11" s="21">
        <v>11</v>
      </c>
      <c r="F11" s="21"/>
      <c r="G11" s="21">
        <v>5.92</v>
      </c>
      <c r="H11" s="22">
        <f t="shared" si="0"/>
        <v>16.920000000000002</v>
      </c>
      <c r="I11" s="21"/>
      <c r="J11" s="10"/>
      <c r="K11" s="21"/>
      <c r="L11" s="10"/>
      <c r="M11" s="21"/>
      <c r="N11" s="21"/>
      <c r="O11" s="21"/>
      <c r="P11" s="10"/>
      <c r="Q11" s="11">
        <f t="shared" si="1"/>
        <v>0</v>
      </c>
      <c r="R11" s="11">
        <f t="shared" si="2"/>
        <v>0</v>
      </c>
      <c r="S11" s="11">
        <f t="shared" si="3"/>
        <v>0</v>
      </c>
      <c r="T11" s="11">
        <f xml:space="preserve"> IF(AND($J11 = "ΣΕΡΒΙΩΝ",$L11 = "ΣΕΡΒΙΩΝ"), SUM($H11,$I11,$K11),  IF($J11 = "ΣΕΡΒΙΩΝ", SUM($H11,$I11), 0) + IF($L11 = "ΣΕΡΒΙΩΝ", SUM($H11,$K11),0)) + IF($N11 = "ΣΕΡΒΙΩΝ", $M11, 0)  + IF($P11 = "ΣΕΡΒΙΩΝ", $O11, 0)</f>
        <v>0</v>
      </c>
      <c r="U11" s="12">
        <f xml:space="preserve"> IF(AND($J11 = "ΒΕΛΒΕΝΤΟΥ",$L11 = "ΒΕΛΒΕΝΤΟΥ"), SUM($H11,$I11,$K11),  IF($J11 = "ΒΕΛΒΕΝΤΟΥ", SUM($H11,$I11), 0) + IF($L11 = "ΒΕΛΒΕΝΤΟΥ", SUM($H11,$K11),0)) + IF($N11 = "ΒΕΛΒΕΝΤΟΥ", $M11, 0)  + IF($P11 = "ΒΕΛΒΕΝΤΟΥ", $O11, 0)</f>
        <v>0</v>
      </c>
      <c r="V11" s="11">
        <f t="shared" si="6"/>
        <v>16.920000000000002</v>
      </c>
      <c r="W11" s="10" t="s">
        <v>48</v>
      </c>
    </row>
    <row r="12" spans="1:23" ht="41.25" customHeight="1" x14ac:dyDescent="0.25">
      <c r="A12" s="9">
        <v>10</v>
      </c>
      <c r="B12" s="21">
        <v>727111</v>
      </c>
      <c r="C12" s="10" t="s">
        <v>23</v>
      </c>
      <c r="D12" s="21" t="s">
        <v>24</v>
      </c>
      <c r="E12" s="21"/>
      <c r="F12" s="21"/>
      <c r="G12" s="21">
        <v>4.0830000000000002</v>
      </c>
      <c r="H12" s="22">
        <f t="shared" si="0"/>
        <v>4.0830000000000002</v>
      </c>
      <c r="I12" s="21">
        <v>4</v>
      </c>
      <c r="J12" s="10" t="s">
        <v>40</v>
      </c>
      <c r="K12" s="21"/>
      <c r="L12" s="10"/>
      <c r="M12" s="21"/>
      <c r="N12" s="21"/>
      <c r="O12" s="21"/>
      <c r="P12" s="10"/>
      <c r="Q12" s="11">
        <f t="shared" si="1"/>
        <v>0</v>
      </c>
      <c r="R12" s="11">
        <f t="shared" si="2"/>
        <v>8.0830000000000002</v>
      </c>
      <c r="S12" s="11">
        <f t="shared" si="3"/>
        <v>0</v>
      </c>
      <c r="T12" s="11">
        <f xml:space="preserve"> IF(AND($J12 = "ΣΕΡΒΙΩΝ",$L12 = "ΣΕΡΒΙΩΝ"), SUM($H12,$I12,$K12),  IF($J12 = "ΣΕΡΒΙΩΝ", SUM($H12,$I12), 0) + IF($L12 = "ΣΕΡΒΙΩΝ", SUM($H12,$K12),0)) + IF($N12 = "ΣΕΡΒΙΩΝ", $M12, 0)  + IF($P12 = "ΣΕΡΒΙΩΝ", $O12, 0)</f>
        <v>0</v>
      </c>
      <c r="U12" s="12">
        <f xml:space="preserve"> IF(AND($J12 = "ΒΕΛΒΕΝΤΟΥ",$L12 = "ΒΕΛΒΕΝΤΟΥ"), SUM($H12,$I12,$K12),  IF($J12 = "ΒΕΛΒΕΝΤΟΥ", SUM($H12,$I12), 0) + IF($L12 = "ΒΕΛΒΕΝΤΟΥ", SUM($H12,$K12),0)) + IF($N12 = "ΒΕΛΒΕΝΤΟΥ", $M12, 0)  + IF($P12 = "ΒΕΛΒΕΝΤΟΥ", $O12, 0)</f>
        <v>0</v>
      </c>
      <c r="V12" s="11">
        <f t="shared" si="6"/>
        <v>8.0830000000000002</v>
      </c>
      <c r="W12" s="10" t="s">
        <v>49</v>
      </c>
    </row>
  </sheetData>
  <sortState xmlns:xlrd2="http://schemas.microsoft.com/office/spreadsheetml/2017/richdata2" ref="A3:W13">
    <sortCondition descending="1" ref="V2"/>
  </sortState>
  <mergeCells count="1">
    <mergeCell ref="A1:W1"/>
  </mergeCells>
  <phoneticPr fontId="4" type="noConversion"/>
  <conditionalFormatting sqref="Q3:V6 V7:V12">
    <cfRule type="cellIs" dxfId="8" priority="21" stopIfTrue="1" operator="equal">
      <formula>0</formula>
    </cfRule>
  </conditionalFormatting>
  <conditionalFormatting sqref="Q12:T12">
    <cfRule type="cellIs" dxfId="7" priority="8" stopIfTrue="1" operator="equal">
      <formula>0</formula>
    </cfRule>
  </conditionalFormatting>
  <conditionalFormatting sqref="U12">
    <cfRule type="cellIs" dxfId="6" priority="7" stopIfTrue="1" operator="equal">
      <formula>0</formula>
    </cfRule>
  </conditionalFormatting>
  <conditionalFormatting sqref="Q9:U9">
    <cfRule type="cellIs" dxfId="4" priority="5" stopIfTrue="1" operator="equal">
      <formula>0</formula>
    </cfRule>
  </conditionalFormatting>
  <conditionalFormatting sqref="Q8:U8">
    <cfRule type="cellIs" dxfId="3" priority="4" stopIfTrue="1" operator="equal">
      <formula>0</formula>
    </cfRule>
  </conditionalFormatting>
  <conditionalFormatting sqref="Q11:U11">
    <cfRule type="cellIs" dxfId="2" priority="3" stopIfTrue="1" operator="equal">
      <formula>0</formula>
    </cfRule>
  </conditionalFormatting>
  <conditionalFormatting sqref="Q10:U10">
    <cfRule type="cellIs" dxfId="1" priority="2" stopIfTrue="1" operator="equal">
      <formula>0</formula>
    </cfRule>
  </conditionalFormatting>
  <conditionalFormatting sqref="Q7:U7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2023-09-07T09:56:46Z</dcterms:modified>
</cp:coreProperties>
</file>