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45" windowWidth="15480" windowHeight="9240"/>
  </bookViews>
  <sheets>
    <sheet name="ΠΕ70 ΑΠΟΣΠΑΣΕΙΣ" sheetId="11" r:id="rId1"/>
  </sheets>
  <definedNames>
    <definedName name="_xlnm._FilterDatabase" localSheetId="0" hidden="1">'ΠΕ70 ΑΠΟΣΠΑΣΕΙΣ'!$A$2:$V$38</definedName>
  </definedNames>
  <calcPr calcId="144525"/>
</workbook>
</file>

<file path=xl/calcChain.xml><?xml version="1.0" encoding="utf-8"?>
<calcChain xmlns="http://schemas.openxmlformats.org/spreadsheetml/2006/main">
  <c r="I26" i="11" l="1"/>
  <c r="R26" i="11" s="1"/>
  <c r="L26" i="11"/>
  <c r="S26" i="11"/>
  <c r="T26" i="11"/>
  <c r="U26" i="11"/>
  <c r="V26" i="11"/>
  <c r="S16" i="11"/>
  <c r="T16" i="11"/>
  <c r="U16" i="11"/>
  <c r="V16" i="11"/>
  <c r="I16" i="11"/>
  <c r="R16" i="11" s="1"/>
  <c r="S17" i="11"/>
  <c r="T17" i="11"/>
  <c r="U17" i="11"/>
  <c r="V17" i="11"/>
  <c r="I17" i="11"/>
  <c r="W17" i="11" s="1"/>
  <c r="S24" i="11"/>
  <c r="T24" i="11"/>
  <c r="U24" i="11"/>
  <c r="V24" i="11"/>
  <c r="I24" i="11"/>
  <c r="R24" i="11" s="1"/>
  <c r="S13" i="11"/>
  <c r="T13" i="11"/>
  <c r="U13" i="11"/>
  <c r="V13" i="11"/>
  <c r="I13" i="11"/>
  <c r="W13" i="11" s="1"/>
  <c r="S31" i="11"/>
  <c r="T31" i="11"/>
  <c r="U31" i="11"/>
  <c r="V31" i="11"/>
  <c r="I31" i="11"/>
  <c r="R31" i="11" s="1"/>
  <c r="R46" i="11"/>
  <c r="T46" i="11"/>
  <c r="U46" i="11"/>
  <c r="V46" i="11"/>
  <c r="I46" i="11"/>
  <c r="I36" i="11"/>
  <c r="W36" i="11" s="1"/>
  <c r="I43" i="11"/>
  <c r="W43" i="11" s="1"/>
  <c r="I8" i="11"/>
  <c r="S8" i="11" s="1"/>
  <c r="R8" i="11"/>
  <c r="T8" i="11"/>
  <c r="U8" i="11"/>
  <c r="V8" i="11"/>
  <c r="W24" i="11" l="1"/>
  <c r="W16" i="11"/>
  <c r="W31" i="11"/>
  <c r="R13" i="11"/>
  <c r="R17" i="11"/>
  <c r="S46" i="11"/>
  <c r="W8" i="11"/>
  <c r="R25" i="11"/>
  <c r="T25" i="11"/>
  <c r="U25" i="11"/>
  <c r="V25" i="11"/>
  <c r="S18" i="11"/>
  <c r="T18" i="11"/>
  <c r="U18" i="11"/>
  <c r="V18" i="11"/>
  <c r="R32" i="11"/>
  <c r="T32" i="11"/>
  <c r="U32" i="11"/>
  <c r="V32" i="11"/>
  <c r="R45" i="11"/>
  <c r="S45" i="11"/>
  <c r="T45" i="11"/>
  <c r="U45" i="11"/>
  <c r="V45" i="11"/>
  <c r="I18" i="11"/>
  <c r="I32" i="11"/>
  <c r="I45" i="11"/>
  <c r="W45" i="11" s="1"/>
  <c r="I25" i="11"/>
  <c r="S25" i="11" l="1"/>
  <c r="W25" i="11"/>
  <c r="S32" i="11"/>
  <c r="W32" i="11"/>
  <c r="R18" i="11"/>
  <c r="W18" i="11"/>
  <c r="L40" i="11"/>
  <c r="R40" i="11"/>
  <c r="S40" i="11"/>
  <c r="T40" i="11"/>
  <c r="U40" i="11"/>
  <c r="V40" i="11"/>
  <c r="I40" i="11"/>
  <c r="I47" i="11"/>
  <c r="I37" i="11"/>
  <c r="W37" i="11" s="1"/>
  <c r="I28" i="11"/>
  <c r="R28" i="11"/>
  <c r="T28" i="11"/>
  <c r="U28" i="11"/>
  <c r="V28" i="11"/>
  <c r="I29" i="11"/>
  <c r="W29" i="11" s="1"/>
  <c r="R29" i="11"/>
  <c r="S29" i="11"/>
  <c r="T29" i="11"/>
  <c r="U29" i="11"/>
  <c r="V29" i="11"/>
  <c r="R41" i="11"/>
  <c r="S41" i="11"/>
  <c r="T41" i="11"/>
  <c r="U41" i="11"/>
  <c r="V41" i="11"/>
  <c r="I41" i="11"/>
  <c r="W41" i="11" s="1"/>
  <c r="V12" i="11"/>
  <c r="U12" i="11"/>
  <c r="T12" i="11"/>
  <c r="S12" i="11"/>
  <c r="I12" i="11"/>
  <c r="V38" i="11"/>
  <c r="U38" i="11"/>
  <c r="T38" i="11"/>
  <c r="S38" i="11"/>
  <c r="R38" i="11"/>
  <c r="I38" i="11"/>
  <c r="W38" i="11" s="1"/>
  <c r="V39" i="11"/>
  <c r="U39" i="11"/>
  <c r="T39" i="11"/>
  <c r="R39" i="11"/>
  <c r="I39" i="11"/>
  <c r="V35" i="11"/>
  <c r="U35" i="11"/>
  <c r="T35" i="11"/>
  <c r="R35" i="11"/>
  <c r="I35" i="11"/>
  <c r="V15" i="11"/>
  <c r="U15" i="11"/>
  <c r="R15" i="11"/>
  <c r="I15" i="11"/>
  <c r="T15" i="11" s="1"/>
  <c r="V47" i="11"/>
  <c r="U47" i="11"/>
  <c r="T47" i="11"/>
  <c r="S47" i="11"/>
  <c r="R47" i="11"/>
  <c r="L47" i="11"/>
  <c r="V37" i="11"/>
  <c r="U37" i="11"/>
  <c r="T37" i="11"/>
  <c r="S37" i="11"/>
  <c r="R37" i="11"/>
  <c r="V19" i="11"/>
  <c r="U19" i="11"/>
  <c r="T19" i="11"/>
  <c r="S19" i="11"/>
  <c r="R19" i="11"/>
  <c r="I19" i="11"/>
  <c r="W19" i="11" s="1"/>
  <c r="V42" i="11"/>
  <c r="U42" i="11"/>
  <c r="T42" i="11"/>
  <c r="S42" i="11"/>
  <c r="R42" i="11"/>
  <c r="I42" i="11"/>
  <c r="W42" i="11" s="1"/>
  <c r="V44" i="11"/>
  <c r="U44" i="11"/>
  <c r="T44" i="11"/>
  <c r="R44" i="11"/>
  <c r="I44" i="11"/>
  <c r="V21" i="11"/>
  <c r="U21" i="11"/>
  <c r="T21" i="11"/>
  <c r="L21" i="11"/>
  <c r="J21" i="11"/>
  <c r="I21" i="11"/>
  <c r="V22" i="11"/>
  <c r="U22" i="11"/>
  <c r="T22" i="11"/>
  <c r="R22" i="11"/>
  <c r="L22" i="11"/>
  <c r="J22" i="11"/>
  <c r="I22" i="11"/>
  <c r="V34" i="11"/>
  <c r="U34" i="11"/>
  <c r="S34" i="11"/>
  <c r="I34" i="11"/>
  <c r="V7" i="11"/>
  <c r="U7" i="11"/>
  <c r="T7" i="11"/>
  <c r="I7" i="11"/>
  <c r="V6" i="11"/>
  <c r="U6" i="11"/>
  <c r="T6" i="11"/>
  <c r="S6" i="11"/>
  <c r="I6" i="11"/>
  <c r="V5" i="11"/>
  <c r="U5" i="11"/>
  <c r="T5" i="11"/>
  <c r="S5" i="11"/>
  <c r="I5" i="11"/>
  <c r="V11" i="11"/>
  <c r="U11" i="11"/>
  <c r="T11" i="11"/>
  <c r="I11" i="11"/>
  <c r="V20" i="11"/>
  <c r="U20" i="11"/>
  <c r="S20" i="11"/>
  <c r="R20" i="11"/>
  <c r="I20" i="11"/>
  <c r="V10" i="11"/>
  <c r="U10" i="11"/>
  <c r="T10" i="11"/>
  <c r="R10" i="11"/>
  <c r="W46" i="11" s="1"/>
  <c r="L10" i="11"/>
  <c r="I10" i="11"/>
  <c r="S10" i="11" s="1"/>
  <c r="V27" i="11"/>
  <c r="U27" i="11"/>
  <c r="T27" i="11"/>
  <c r="R27" i="11"/>
  <c r="J27" i="11"/>
  <c r="I27" i="11"/>
  <c r="V14" i="11"/>
  <c r="U14" i="11"/>
  <c r="T14" i="11"/>
  <c r="R14" i="11"/>
  <c r="L14" i="11"/>
  <c r="J14" i="11"/>
  <c r="I14" i="11"/>
  <c r="V30" i="11"/>
  <c r="U30" i="11"/>
  <c r="T30" i="11"/>
  <c r="R30" i="11"/>
  <c r="I30" i="11"/>
  <c r="V9" i="11"/>
  <c r="U9" i="11"/>
  <c r="R9" i="11"/>
  <c r="I9" i="11"/>
  <c r="S9" i="11" s="1"/>
  <c r="V33" i="11"/>
  <c r="U33" i="11"/>
  <c r="T33" i="11"/>
  <c r="S33" i="11"/>
  <c r="R33" i="11"/>
  <c r="I33" i="11"/>
  <c r="W33" i="11" s="1"/>
  <c r="V23" i="11"/>
  <c r="U23" i="11"/>
  <c r="T23" i="11"/>
  <c r="S23" i="11"/>
  <c r="I23" i="11"/>
  <c r="R23" i="11" l="1"/>
  <c r="W23" i="11"/>
  <c r="W14" i="11"/>
  <c r="W27" i="11"/>
  <c r="R11" i="11"/>
  <c r="W11" i="11"/>
  <c r="R5" i="11"/>
  <c r="W5" i="11"/>
  <c r="R7" i="11"/>
  <c r="W7" i="11"/>
  <c r="R34" i="11"/>
  <c r="W34" i="11"/>
  <c r="W22" i="11"/>
  <c r="S15" i="11"/>
  <c r="S39" i="11"/>
  <c r="W39" i="11"/>
  <c r="S28" i="11"/>
  <c r="W28" i="11"/>
  <c r="S30" i="11"/>
  <c r="W30" i="11"/>
  <c r="T20" i="11"/>
  <c r="W20" i="11"/>
  <c r="R6" i="11"/>
  <c r="W6" i="11"/>
  <c r="S44" i="11"/>
  <c r="W44" i="11"/>
  <c r="S35" i="11"/>
  <c r="W35" i="11"/>
  <c r="R12" i="11"/>
  <c r="W12" i="11"/>
  <c r="T9" i="11"/>
  <c r="S14" i="11"/>
  <c r="S27" i="11"/>
  <c r="S7" i="11"/>
  <c r="S22" i="11"/>
  <c r="S11" i="11"/>
  <c r="R21" i="11"/>
  <c r="T34" i="11"/>
  <c r="S21" i="11"/>
</calcChain>
</file>

<file path=xl/sharedStrings.xml><?xml version="1.0" encoding="utf-8"?>
<sst xmlns="http://schemas.openxmlformats.org/spreadsheetml/2006/main" count="255" uniqueCount="126">
  <si>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</si>
  <si>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</si>
  <si>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</si>
  <si>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</si>
  <si>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</si>
  <si>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</si>
  <si>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</si>
  <si>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</si>
  <si>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</si>
  <si>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</si>
  <si>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</si>
  <si>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ΕΙΔΙΚΟΤΗΤΑ 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</si>
  <si>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</si>
  <si>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</si>
  <si>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</si>
  <si>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</si>
  <si>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ΠΕ70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</si>
  <si>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</si>
  <si>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</si>
  <si>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</si>
  <si>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</si>
  <si>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Γκοβλιτσιώτη Ελένη</t>
  </si>
  <si>
    <t>ΔΣ Δρεπάνου</t>
  </si>
  <si>
    <t>ΔΣ Λευκόβρυσης</t>
  </si>
  <si>
    <t>ΔΣ 8ο Κοζάνης</t>
  </si>
  <si>
    <t>Θεοδωρίδου Αλεξία</t>
  </si>
  <si>
    <t>Κάστα Δήμητρα</t>
  </si>
  <si>
    <t>ΔΣ 18ο Κοζάνης</t>
  </si>
  <si>
    <t>Παμπουκίδου Δέσποινα</t>
  </si>
  <si>
    <t>ΚΟΖΑΝΗΣ</t>
  </si>
  <si>
    <t>ΕΟΡΔΑΙΑΣ</t>
  </si>
  <si>
    <t>ΔΣ 4ο Πτολ/δας</t>
  </si>
  <si>
    <t>ΔΣ Χ.Μούκα</t>
  </si>
  <si>
    <t>Γεωργίου Ελισάβετ</t>
  </si>
  <si>
    <t>ΣΥΝΟΛΟ ΔΗΜΟΣ ΣΕΡΒΙΩΝ</t>
  </si>
  <si>
    <t>ΣΥΝΟΛΟ ΔΗΜΟΣ ΒΕΛΒΕΝΤΟΥ</t>
  </si>
  <si>
    <t>Κωνσταντιλιέρη Παρασκευή</t>
  </si>
  <si>
    <t>Νεβεσκιώτη Ιωάννα</t>
  </si>
  <si>
    <t>Παπαθανασίου Κων/νος</t>
  </si>
  <si>
    <t>ΔΣ Γαλατινής</t>
  </si>
  <si>
    <t>Σουλίδου Χριστίνα</t>
  </si>
  <si>
    <t>Μαλάκη Περιστέρα</t>
  </si>
  <si>
    <t>8ο ΔΣ Κοζάνης</t>
  </si>
  <si>
    <t xml:space="preserve">Τσιφτσή Ελένη </t>
  </si>
  <si>
    <t>Φωτάκη Ευαγγελία</t>
  </si>
  <si>
    <t>ΔΣ 2ο Πτολεμαΐδας</t>
  </si>
  <si>
    <t>ΔΣ 9ο Κοζάνης</t>
  </si>
  <si>
    <t>Γαλογαύρος Αθανάσιος</t>
  </si>
  <si>
    <t xml:space="preserve">1ο ΔΣ Σερβίων </t>
  </si>
  <si>
    <t>Γιούρση Ιωάννα</t>
  </si>
  <si>
    <t>Γκαντώνας Βασίλειος</t>
  </si>
  <si>
    <t>12ο ΔΣ Κοζάνης</t>
  </si>
  <si>
    <t xml:space="preserve">Λαφαζάνη Παρθένα </t>
  </si>
  <si>
    <t>ΔΣ 2ο Σιάτιστας</t>
  </si>
  <si>
    <t>ΒΟΙΟΥ</t>
  </si>
  <si>
    <t>Μπουκόνης Δημήτριος</t>
  </si>
  <si>
    <t>ΔΣ 10ο Πτολεμαΐδας</t>
  </si>
  <si>
    <t>Νακόπουλος Πασχάλης</t>
  </si>
  <si>
    <t>ΔΣ Ξηρολίμνης</t>
  </si>
  <si>
    <t>Νεράντζη Αικατερίνη</t>
  </si>
  <si>
    <t>ΔΣ Εράτυρας</t>
  </si>
  <si>
    <t xml:space="preserve">Παπαδοπούλου Παρασκευή </t>
  </si>
  <si>
    <t>ΔΣ 4ο Πτολεμαΐδας</t>
  </si>
  <si>
    <t>ΔΣ 7ο Πτολεμαΐδας</t>
  </si>
  <si>
    <t>Πατσιλιά Παρασκευή</t>
  </si>
  <si>
    <t>ΔΣ 2ο Κρόκου</t>
  </si>
  <si>
    <t>Παυλίδου Άννα</t>
  </si>
  <si>
    <t>Πεταλωτή Σταυρούλα</t>
  </si>
  <si>
    <t>ΔΣ Ν.Χαραυγής</t>
  </si>
  <si>
    <t>Σαπουντζής Κων/νος</t>
  </si>
  <si>
    <t>ΔΣ "Χ.Μούκας"</t>
  </si>
  <si>
    <t>Σιδηρόπουλος Αντώνιος</t>
  </si>
  <si>
    <t>ΔΣ Αιανής</t>
  </si>
  <si>
    <t>Τζουβέλη Θεοδώρα</t>
  </si>
  <si>
    <t>ΔΣ Βατερού</t>
  </si>
  <si>
    <t>Τσιντζικλή Θεοδώρα</t>
  </si>
  <si>
    <t>ΔΣ Άνω Κώμης</t>
  </si>
  <si>
    <t xml:space="preserve">ΔΣ Λευκοπηγης </t>
  </si>
  <si>
    <t xml:space="preserve">Τσουκαλά  Ιωάννα </t>
  </si>
  <si>
    <t>Τζέλη Φωτεινή</t>
  </si>
  <si>
    <t xml:space="preserve">ΔΣ Λευκοπηγής </t>
  </si>
  <si>
    <t>Χατζή Πετρούλα</t>
  </si>
  <si>
    <t>Κυριαφίνη Θεοδότα</t>
  </si>
  <si>
    <t>Δούνα Αλεξία</t>
  </si>
  <si>
    <t>Μπέτσα Γαρυφαλλιά Χριστιστίνα</t>
  </si>
  <si>
    <t>Οικονόμου Φωτεινή</t>
  </si>
  <si>
    <t>ΣΕΡΒΙΩΝ</t>
  </si>
  <si>
    <t>ΔΣ 10ο Κοζάνης</t>
  </si>
  <si>
    <t>ΠΥΣΠΕ ΧΑΛΚΙΔΙΚΗΣ</t>
  </si>
  <si>
    <t>ΠΥΣΠΕ ΗΜΑΘΙΑΣ</t>
  </si>
  <si>
    <t>ΠΥΣΠΕ ΑΡΚΑΔΙΑΣ</t>
  </si>
  <si>
    <t>ΠΥΣΠΕ Β΄ ΑΘΗΝΩΝ</t>
  </si>
  <si>
    <t>Ντέρος Ιωάννης</t>
  </si>
  <si>
    <t>ΔΣ 1ο Σιάτιστας</t>
  </si>
  <si>
    <t>Μέγιστη τιμή</t>
  </si>
  <si>
    <t>Χρυσοχοϊδης Νικλολαος</t>
  </si>
  <si>
    <t>ΔΣ Περδίκκα</t>
  </si>
  <si>
    <t>Παπανικολάου Κωνσταντίνος</t>
  </si>
  <si>
    <t>ΔΣ 1ο Κρόκου</t>
  </si>
  <si>
    <t>Μπερμπερίδου Τατιανή</t>
  </si>
  <si>
    <t>ΔΣ 1ο Μουρικίου</t>
  </si>
  <si>
    <t>Λιάπτση Βασιλική</t>
  </si>
  <si>
    <t>Ρατόπουλος Νικόλαος</t>
  </si>
  <si>
    <t>ΔΣ 2ο Μουρικίου</t>
  </si>
  <si>
    <t>Στεργίου Ευστρατία</t>
  </si>
  <si>
    <t>ΔΣ 6ο Πτολεμαΐδας</t>
  </si>
  <si>
    <t>Ζάπτση Ευαγγελία</t>
  </si>
  <si>
    <t>Τυρνενοπούλου Αικατερίνη</t>
  </si>
  <si>
    <t xml:space="preserve">ΤΟΠΟΘΕΤΗΣΗ </t>
  </si>
  <si>
    <t>ΔΣ 7ο Κοζάνης</t>
  </si>
  <si>
    <t>ΔΣ Πενταλόφου</t>
  </si>
  <si>
    <t>ΔΣ 6ο Κοζάνης</t>
  </si>
  <si>
    <t>ΔΣ 13ο Κοζάνης</t>
  </si>
  <si>
    <t>ΔΣ 17ο Κοζάνης</t>
  </si>
  <si>
    <t>Δεν κατέστη δυνατό να τοποθετηθεί</t>
  </si>
  <si>
    <t>ΔΣ 11ο Κοζάνης</t>
  </si>
  <si>
    <t>ΔΣ Πλατανορρεύματος</t>
  </si>
  <si>
    <t>ΔΣ 2ο Κοζάνης</t>
  </si>
  <si>
    <t>ΤΕ ΔΣ 11ο Πτολ/δας</t>
  </si>
  <si>
    <t>ΔΣ 12ο Κοζάνης</t>
  </si>
  <si>
    <t>ΔΣ Πετρανών</t>
  </si>
  <si>
    <t>ΔΣ Ποντοκώμης</t>
  </si>
  <si>
    <t>ΔΣ 5ο Κοζάνης</t>
  </si>
  <si>
    <t>Λιάκος Χρήστος ΕΚ</t>
  </si>
  <si>
    <t xml:space="preserve">Καραπίντσιου Ευγενία ΕΚ </t>
  </si>
  <si>
    <t>Τοποθέτηση αποσπασμένων εκπαιδευτικών από άλλο ΠΥΣΠΕ και αποσπάσεις εντός ΠΥΣΠΕ εκπαιδευτικών κλάδου ΠΕ70 Πράξη 16η/2.8.2022 Αρ.Απ.5213/3.8.2022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</si>
</sst>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8]General"/>
    <numFmt numFmtId="165" formatCode="0.000"/>
  </numFmts>
  <fonts count="15" x14ac:knownFonts="1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b/>
      <sz val="10"/>
      <name val="Calibri"/>
      <family val="2"/>
      <charset val="161"/>
    </font>
    <font>
      <b/>
      <sz val="8"/>
      <name val="Calibri"/>
      <family val="2"/>
      <charset val="161"/>
    </font>
    <font>
      <b/>
      <sz val="8"/>
      <color rgb="FFFF0000"/>
      <name val="Calibri"/>
      <family val="2"/>
      <charset val="161"/>
    </font>
    <font>
      <sz val="8"/>
      <color theme="1"/>
      <name val="Calibri"/>
      <family val="2"/>
      <charset val="161"/>
    </font>
    <font>
      <sz val="8"/>
      <color rgb="FFFF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</font>
    <font>
      <sz val="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wrapText="1"/>
    </xf>
    <xf numFmtId="0" fontId="9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0" fillId="0" borderId="0" xfId="0" applyFill="1"/>
    <xf numFmtId="165" fontId="1" fillId="2" borderId="1" xfId="0" applyNumberFormat="1" applyFont="1" applyFill="1" applyBorder="1" applyAlignment="1">
      <alignment horizontal="center" vertical="center" textRotation="90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/>
    <xf numFmtId="0" fontId="0" fillId="0" borderId="0" xfId="0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3">
    <cellStyle name="Κανονικό" xfId="0" builtinId="0"/>
    <cellStyle name="Κανονικό 2" xfId="2"/>
    <cellStyle name="Κανονικό 4" xfId="1"/>
  </cellStyles>
  <dxfs count="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abSelected="1" zoomScale="110" zoomScaleNormal="110" workbookViewId="0">
      <selection activeCell="E5" sqref="E5"/>
    </sheetView>
  </sheetViews>
  <sheetFormatPr defaultRowHeight="15" x14ac:dyDescent="0.25"/>
  <cols>
    <col min="1" max="1" width="2.7109375" bestFit="1" customWidth="1"/>
    <col min="2" max="2" width="7" bestFit="1" customWidth="1"/>
    <col min="3" max="3" width="17" bestFit="1" customWidth="1"/>
    <col min="4" max="4" width="4.42578125" bestFit="1" customWidth="1"/>
    <col min="5" max="5" width="14.28515625" customWidth="1"/>
    <col min="6" max="6" width="5.28515625" customWidth="1"/>
    <col min="7" max="7" width="8" hidden="1" customWidth="1"/>
    <col min="8" max="8" width="6.42578125" bestFit="1" customWidth="1"/>
    <col min="9" max="9" width="7.42578125" style="15" bestFit="1" customWidth="1"/>
    <col min="10" max="10" width="1.85546875" bestFit="1" customWidth="1"/>
    <col min="11" max="11" width="8.42578125" bestFit="1" customWidth="1"/>
    <col min="12" max="12" width="2.7109375" bestFit="1" customWidth="1"/>
    <col min="13" max="13" width="7.28515625" bestFit="1" customWidth="1"/>
    <col min="14" max="14" width="3" hidden="1" customWidth="1"/>
    <col min="15" max="15" width="5.140625" hidden="1" customWidth="1"/>
    <col min="16" max="17" width="3" hidden="1" customWidth="1"/>
    <col min="18" max="18" width="8.7109375" style="15" customWidth="1"/>
    <col min="19" max="19" width="7.5703125" style="15" customWidth="1"/>
    <col min="20" max="20" width="6.85546875" style="15" customWidth="1"/>
    <col min="21" max="21" width="6.5703125" style="15" customWidth="1"/>
    <col min="22" max="22" width="9.5703125" style="15" hidden="1" customWidth="1"/>
    <col min="23" max="23" width="10.5703125" hidden="1" customWidth="1"/>
    <col min="24" max="24" width="21.5703125" style="26" customWidth="1"/>
  </cols>
  <sheetData>
    <row r="1" spans="1:24" ht="42.75" customHeight="1" x14ac:dyDescent="0.25">
      <c r="A1" s="29" t="s">
        <v>125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09.5" x14ac:dyDescent="0.25">
      <c r="A2" s="1" t="s">
        <v>9</v>
      </c>
      <c r="B2" s="2" t="s">
        <v>1</v>
      </c>
      <c r="C2" s="2" t="s">
        <v>0</v>
      </c>
      <c r="D2" s="2" t="s">
        <v>11</v>
      </c>
      <c r="E2" s="2" t="s">
        <v>10</v>
      </c>
      <c r="F2" s="2" t="s">
        <v>12</v>
      </c>
      <c r="G2" s="2" t="s">
        <v>13</v>
      </c>
      <c r="H2" s="2" t="s">
        <v>14</v>
      </c>
      <c r="I2" s="13" t="s">
        <v>15</v>
      </c>
      <c r="J2" s="2" t="s">
        <v>2</v>
      </c>
      <c r="K2" s="2" t="s">
        <v>3</v>
      </c>
      <c r="L2" s="2" t="s">
        <v>4</v>
      </c>
      <c r="M2" s="2" t="s">
        <v>5</v>
      </c>
      <c r="N2" s="2" t="s">
        <v>17</v>
      </c>
      <c r="O2" s="2" t="s">
        <v>18</v>
      </c>
      <c r="P2" s="2" t="s">
        <v>19</v>
      </c>
      <c r="Q2" s="2" t="s">
        <v>20</v>
      </c>
      <c r="R2" s="16" t="s">
        <v>8</v>
      </c>
      <c r="S2" s="16" t="s">
        <v>7</v>
      </c>
      <c r="T2" s="16" t="s">
        <v>6</v>
      </c>
      <c r="U2" s="16" t="s">
        <v>34</v>
      </c>
      <c r="V2" s="22" t="s">
        <v>35</v>
      </c>
      <c r="W2" s="24" t="s">
        <v>94</v>
      </c>
      <c r="X2" s="16" t="s">
        <v>108</v>
      </c>
    </row>
    <row r="3" spans="1:24" s="12" customFormat="1" ht="34.5" customHeight="1" x14ac:dyDescent="0.25">
      <c r="A3" s="28">
        <v>1</v>
      </c>
      <c r="B3" s="3">
        <v>563907</v>
      </c>
      <c r="C3" s="3" t="s">
        <v>123</v>
      </c>
      <c r="D3" s="3" t="s">
        <v>16</v>
      </c>
      <c r="E3" s="3" t="s">
        <v>122</v>
      </c>
      <c r="F3" s="3">
        <v>21</v>
      </c>
      <c r="G3" s="3">
        <v>33</v>
      </c>
      <c r="H3" s="3"/>
      <c r="I3" s="14">
        <v>52.17</v>
      </c>
      <c r="J3" s="3">
        <v>4</v>
      </c>
      <c r="K3" s="3" t="s">
        <v>29</v>
      </c>
      <c r="L3" s="3">
        <v>10</v>
      </c>
      <c r="M3" s="3" t="s">
        <v>29</v>
      </c>
      <c r="N3" s="3" t="s">
        <v>29</v>
      </c>
      <c r="O3" s="3"/>
      <c r="P3" s="8"/>
      <c r="Q3" s="5"/>
      <c r="R3" s="17"/>
      <c r="S3" s="17">
        <v>0</v>
      </c>
      <c r="T3" s="17">
        <v>99.17</v>
      </c>
      <c r="U3" s="17">
        <v>0</v>
      </c>
      <c r="V3" s="23">
        <v>0</v>
      </c>
      <c r="W3" s="25">
        <v>0</v>
      </c>
      <c r="X3" s="27" t="s">
        <v>74</v>
      </c>
    </row>
    <row r="4" spans="1:24" s="12" customFormat="1" ht="21.75" customHeight="1" x14ac:dyDescent="0.25">
      <c r="A4" s="28">
        <v>2</v>
      </c>
      <c r="B4" s="3">
        <v>598518</v>
      </c>
      <c r="C4" s="3" t="s">
        <v>124</v>
      </c>
      <c r="D4" s="3" t="s">
        <v>16</v>
      </c>
      <c r="E4" s="3" t="s">
        <v>121</v>
      </c>
      <c r="F4" s="3">
        <v>21</v>
      </c>
      <c r="G4" s="3"/>
      <c r="H4" s="3"/>
      <c r="I4" s="14">
        <v>29.5</v>
      </c>
      <c r="J4" s="3">
        <v>4</v>
      </c>
      <c r="K4" s="3" t="s">
        <v>30</v>
      </c>
      <c r="L4" s="3"/>
      <c r="M4" s="3"/>
      <c r="N4" s="3"/>
      <c r="O4" s="3"/>
      <c r="P4" s="8"/>
      <c r="Q4" s="5"/>
      <c r="R4" s="17"/>
      <c r="S4" s="17">
        <v>33.5</v>
      </c>
      <c r="T4" s="17">
        <v>0</v>
      </c>
      <c r="U4" s="17">
        <v>0</v>
      </c>
      <c r="V4" s="23">
        <v>0</v>
      </c>
      <c r="W4" s="25">
        <v>0</v>
      </c>
      <c r="X4" s="27" t="s">
        <v>114</v>
      </c>
    </row>
    <row r="5" spans="1:24" s="12" customFormat="1" ht="22.5" x14ac:dyDescent="0.25">
      <c r="A5" s="28">
        <v>3</v>
      </c>
      <c r="B5" s="3">
        <v>568122</v>
      </c>
      <c r="C5" s="3" t="s">
        <v>55</v>
      </c>
      <c r="D5" s="3" t="s">
        <v>16</v>
      </c>
      <c r="E5" s="3" t="s">
        <v>56</v>
      </c>
      <c r="F5" s="3">
        <v>4</v>
      </c>
      <c r="G5" s="3"/>
      <c r="H5" s="3">
        <v>50.83</v>
      </c>
      <c r="I5" s="14">
        <f t="shared" ref="I5:I47" si="0">SUM(H5,G5,F5)</f>
        <v>54.83</v>
      </c>
      <c r="J5" s="3">
        <v>4</v>
      </c>
      <c r="K5" s="3" t="s">
        <v>30</v>
      </c>
      <c r="L5" s="3">
        <v>10</v>
      </c>
      <c r="M5" s="3" t="s">
        <v>30</v>
      </c>
      <c r="N5" s="3"/>
      <c r="O5" s="3"/>
      <c r="P5" s="8"/>
      <c r="Q5" s="5"/>
      <c r="R5" s="17">
        <f t="shared" ref="R5:R35" si="1" xml:space="preserve"> IF(AND(K5 = "ΕΟΡΔΑΙΑΣ",M5 = "ΕΟΡΔΑΙΑΣ"), SUM(I5,J5,L5),  IF(K5 = "ΕΟΡΔΑΙΑΣ", SUM(I5,J5), 0) + IF(M5 = "ΕΟΡΔΑΙΑΣ", SUM(I5,L5),0)) + IF(O5 = "ΕΟΡΔΑΙΑΣ", N5, 0)  + IF(Q5 = "ΕΟΡΔΑΙΑΣ", P5, 0)</f>
        <v>68.83</v>
      </c>
      <c r="S5" s="17">
        <f t="shared" ref="S5:S35" si="2" xml:space="preserve"> IF(AND(K5 = "ΚΟΖΑΝΗΣ",M5 = "ΚΟΖΑΝΗΣ"), SUM(I5,J5,L5),  IF(K5 = "ΚΟΖΑΝΗΣ", SUM(I5,J5), 0) + IF(M5 = "ΚΟΖΑΝΗΣ", SUM(I5,L5),0)) + IF(O5 = "ΚΟΖΑΝΗΣ", N5, 0)  + IF(Q5 = "ΚΟΖΑΝΗΣ", P5, 0)</f>
        <v>0</v>
      </c>
      <c r="T5" s="17">
        <f t="shared" ref="T5:T35" si="3" xml:space="preserve"> IF(AND(K5 = "ΒΟΙΟΥ",M5 = "ΒΟΙΟΥ"), SUM(I5,J5,L5),  IF(K5 = "ΒΟΙΟΥ", SUM(I5,J5), 0) + IF(M5 = "ΒΟΙΟΥ", SUM(I5,L5),0)) + IF(O5 = "ΒΟΙΟΥ", N5, 0)  + IF(Q5 = "ΒΟΙΟΥ", P5, 0)</f>
        <v>0</v>
      </c>
      <c r="U5" s="17">
        <f t="shared" ref="U5:U35" si="4" xml:space="preserve"> IF(AND($K5 = "ΣΕΡΒΙΩΝ",$M5 = "ΣΕΡΒΙΩΝ"), SUM($I5,$J5,$L5),  IF($K5 = "ΣΕΡΒΙΩΝ", SUM($I5,$J5), 0) + IF($M5 = "ΣΕΡΒΙΩΝ", SUM($I5,$L5),0)) + IF($O5 = "ΣΕΡΒΙΩΝ", $N5, 0)  + IF($Q5 = "ΣΕΡΒΙΩΝ",$P5, 0)</f>
        <v>0</v>
      </c>
      <c r="V5" s="23">
        <f t="shared" ref="V5:V35" si="5" xml:space="preserve"> IF(AND($K5 = "ΒΕΛΒΕΝΤΟΥ",$M5 = "ΒΕΛΒΕΝΤΟΥ"), SUM($I5,$J5,$L5),  IF($K5 = "ΒΕΛΒΕΝΤΟΥ", SUM($I5,$J5), 0) + IF($M5 = "ΒΕΛΒΕΝΤΟΥ", SUM($I5,$L5),0)) + IF($O5 = "ΒΕΛΒΕΝΤΟΥ", $N5, 0)  + IF($Q5 = "ΒΕΛΒΕΝΤΟΥ",$P5, 0)</f>
        <v>0</v>
      </c>
      <c r="W5" s="25">
        <f>MAX(I5+J5+L5)</f>
        <v>68.83</v>
      </c>
      <c r="X5" s="27" t="s">
        <v>114</v>
      </c>
    </row>
    <row r="6" spans="1:24" x14ac:dyDescent="0.25">
      <c r="A6" s="28">
        <v>4</v>
      </c>
      <c r="B6" s="3">
        <v>554809</v>
      </c>
      <c r="C6" s="3" t="s">
        <v>57</v>
      </c>
      <c r="D6" s="3" t="s">
        <v>16</v>
      </c>
      <c r="E6" s="3" t="s">
        <v>58</v>
      </c>
      <c r="F6" s="3">
        <v>4</v>
      </c>
      <c r="G6" s="3"/>
      <c r="H6" s="3">
        <v>60</v>
      </c>
      <c r="I6" s="14">
        <f t="shared" si="0"/>
        <v>64</v>
      </c>
      <c r="J6" s="3"/>
      <c r="K6" s="3"/>
      <c r="L6" s="3"/>
      <c r="M6" s="3"/>
      <c r="N6" s="3"/>
      <c r="O6" s="3"/>
      <c r="P6" s="8"/>
      <c r="Q6" s="5"/>
      <c r="R6" s="17">
        <f t="shared" si="1"/>
        <v>0</v>
      </c>
      <c r="S6" s="17">
        <f t="shared" si="2"/>
        <v>0</v>
      </c>
      <c r="T6" s="17">
        <f t="shared" si="3"/>
        <v>0</v>
      </c>
      <c r="U6" s="17">
        <f t="shared" si="4"/>
        <v>0</v>
      </c>
      <c r="V6" s="23">
        <f t="shared" si="5"/>
        <v>0</v>
      </c>
      <c r="W6" s="25">
        <f>MAX(I6+J6+L6)</f>
        <v>64</v>
      </c>
      <c r="X6" s="27" t="s">
        <v>74</v>
      </c>
    </row>
    <row r="7" spans="1:24" x14ac:dyDescent="0.25">
      <c r="A7" s="28">
        <v>5</v>
      </c>
      <c r="B7" s="3">
        <v>581930</v>
      </c>
      <c r="C7" s="3" t="s">
        <v>37</v>
      </c>
      <c r="D7" s="3" t="s">
        <v>16</v>
      </c>
      <c r="E7" s="3" t="s">
        <v>32</v>
      </c>
      <c r="F7" s="3">
        <v>4</v>
      </c>
      <c r="G7" s="3"/>
      <c r="H7" s="3">
        <v>42.33</v>
      </c>
      <c r="I7" s="14">
        <f t="shared" si="0"/>
        <v>46.33</v>
      </c>
      <c r="J7" s="3">
        <v>4</v>
      </c>
      <c r="K7" s="3" t="s">
        <v>29</v>
      </c>
      <c r="L7" s="3">
        <v>10</v>
      </c>
      <c r="M7" s="3" t="s">
        <v>29</v>
      </c>
      <c r="N7" s="3"/>
      <c r="O7" s="3"/>
      <c r="P7" s="8"/>
      <c r="Q7" s="5"/>
      <c r="R7" s="17">
        <f t="shared" si="1"/>
        <v>0</v>
      </c>
      <c r="S7" s="17">
        <f t="shared" si="2"/>
        <v>60.33</v>
      </c>
      <c r="T7" s="17">
        <f t="shared" si="3"/>
        <v>0</v>
      </c>
      <c r="U7" s="17">
        <f t="shared" si="4"/>
        <v>0</v>
      </c>
      <c r="V7" s="23">
        <f t="shared" si="5"/>
        <v>0</v>
      </c>
      <c r="W7" s="25">
        <f>MAX(I7+J7+L7)</f>
        <v>60.33</v>
      </c>
      <c r="X7" s="27" t="s">
        <v>109</v>
      </c>
    </row>
    <row r="8" spans="1:24" s="12" customFormat="1" x14ac:dyDescent="0.25">
      <c r="A8" s="28">
        <v>6</v>
      </c>
      <c r="B8" s="3">
        <v>595184</v>
      </c>
      <c r="C8" s="3" t="s">
        <v>64</v>
      </c>
      <c r="D8" s="3" t="s">
        <v>16</v>
      </c>
      <c r="E8" s="3" t="s">
        <v>65</v>
      </c>
      <c r="F8" s="3">
        <v>15</v>
      </c>
      <c r="G8" s="3"/>
      <c r="H8" s="3">
        <v>27</v>
      </c>
      <c r="I8" s="14">
        <f t="shared" si="0"/>
        <v>42</v>
      </c>
      <c r="J8" s="3">
        <v>4</v>
      </c>
      <c r="K8" s="3" t="s">
        <v>29</v>
      </c>
      <c r="L8" s="3">
        <v>10</v>
      </c>
      <c r="M8" s="3" t="s">
        <v>29</v>
      </c>
      <c r="N8" s="3"/>
      <c r="O8" s="3"/>
      <c r="P8" s="6"/>
      <c r="Q8" s="6"/>
      <c r="R8" s="17">
        <f t="shared" si="1"/>
        <v>0</v>
      </c>
      <c r="S8" s="17">
        <f t="shared" si="2"/>
        <v>56</v>
      </c>
      <c r="T8" s="14">
        <f t="shared" si="3"/>
        <v>0</v>
      </c>
      <c r="U8" s="17">
        <f t="shared" si="4"/>
        <v>0</v>
      </c>
      <c r="V8" s="23">
        <f t="shared" si="5"/>
        <v>0</v>
      </c>
      <c r="W8" s="25">
        <f>MAX(I8+J8+L8)</f>
        <v>56</v>
      </c>
      <c r="X8" s="27" t="s">
        <v>22</v>
      </c>
    </row>
    <row r="9" spans="1:24" s="12" customFormat="1" x14ac:dyDescent="0.25">
      <c r="A9" s="28">
        <v>7</v>
      </c>
      <c r="B9" s="3">
        <v>592793</v>
      </c>
      <c r="C9" s="3" t="s">
        <v>50</v>
      </c>
      <c r="D9" s="3" t="s">
        <v>16</v>
      </c>
      <c r="E9" s="3" t="s">
        <v>51</v>
      </c>
      <c r="F9" s="3">
        <v>15</v>
      </c>
      <c r="G9" s="3"/>
      <c r="H9" s="3">
        <v>29</v>
      </c>
      <c r="I9" s="14">
        <f t="shared" si="0"/>
        <v>44</v>
      </c>
      <c r="J9" s="3">
        <v>4</v>
      </c>
      <c r="K9" s="3" t="s">
        <v>29</v>
      </c>
      <c r="L9" s="3">
        <v>10</v>
      </c>
      <c r="M9" s="3" t="s">
        <v>54</v>
      </c>
      <c r="N9" s="3"/>
      <c r="O9" s="3"/>
      <c r="P9" s="6"/>
      <c r="Q9" s="5"/>
      <c r="R9" s="17">
        <f t="shared" si="1"/>
        <v>0</v>
      </c>
      <c r="S9" s="17">
        <f t="shared" si="2"/>
        <v>48</v>
      </c>
      <c r="T9" s="17">
        <f t="shared" si="3"/>
        <v>54</v>
      </c>
      <c r="U9" s="17">
        <f t="shared" si="4"/>
        <v>0</v>
      </c>
      <c r="V9" s="23">
        <f t="shared" si="5"/>
        <v>0</v>
      </c>
      <c r="W9" s="25">
        <v>54</v>
      </c>
      <c r="X9" s="27" t="s">
        <v>110</v>
      </c>
    </row>
    <row r="10" spans="1:24" ht="22.5" x14ac:dyDescent="0.25">
      <c r="A10" s="28">
        <v>8</v>
      </c>
      <c r="B10" s="3">
        <v>570675</v>
      </c>
      <c r="C10" s="3" t="s">
        <v>36</v>
      </c>
      <c r="D10" s="3" t="s">
        <v>16</v>
      </c>
      <c r="E10" s="3" t="s">
        <v>27</v>
      </c>
      <c r="F10" s="3">
        <v>4</v>
      </c>
      <c r="G10" s="3"/>
      <c r="H10" s="3">
        <v>45.5</v>
      </c>
      <c r="I10" s="14">
        <f t="shared" si="0"/>
        <v>49.5</v>
      </c>
      <c r="J10" s="3">
        <v>4</v>
      </c>
      <c r="K10" s="3" t="s">
        <v>29</v>
      </c>
      <c r="L10" s="3" t="str">
        <f xml:space="preserve"> IF(M10 &lt;&gt; "", 10, "")</f>
        <v/>
      </c>
      <c r="M10" s="3"/>
      <c r="N10" s="3"/>
      <c r="O10" s="3"/>
      <c r="P10" s="8"/>
      <c r="Q10" s="5"/>
      <c r="R10" s="17">
        <f t="shared" si="1"/>
        <v>0</v>
      </c>
      <c r="S10" s="17">
        <f t="shared" si="2"/>
        <v>53.5</v>
      </c>
      <c r="T10" s="17">
        <f t="shared" si="3"/>
        <v>0</v>
      </c>
      <c r="U10" s="17">
        <f t="shared" si="4"/>
        <v>0</v>
      </c>
      <c r="V10" s="23">
        <f t="shared" si="5"/>
        <v>0</v>
      </c>
      <c r="W10" s="25">
        <v>53.5</v>
      </c>
      <c r="X10" s="27" t="s">
        <v>114</v>
      </c>
    </row>
    <row r="11" spans="1:24" x14ac:dyDescent="0.25">
      <c r="A11" s="28">
        <v>9</v>
      </c>
      <c r="B11" s="3">
        <v>602024</v>
      </c>
      <c r="C11" s="3" t="s">
        <v>41</v>
      </c>
      <c r="D11" s="3" t="s">
        <v>16</v>
      </c>
      <c r="E11" s="3" t="s">
        <v>87</v>
      </c>
      <c r="F11" s="4">
        <v>15</v>
      </c>
      <c r="G11" s="3"/>
      <c r="H11" s="3">
        <v>24.13</v>
      </c>
      <c r="I11" s="14">
        <f t="shared" si="0"/>
        <v>39.129999999999995</v>
      </c>
      <c r="J11" s="3">
        <v>4</v>
      </c>
      <c r="K11" s="3" t="s">
        <v>29</v>
      </c>
      <c r="L11" s="3">
        <v>10</v>
      </c>
      <c r="M11" s="3" t="s">
        <v>29</v>
      </c>
      <c r="N11" s="3"/>
      <c r="O11" s="3"/>
      <c r="P11" s="8"/>
      <c r="Q11" s="5"/>
      <c r="R11" s="17">
        <f t="shared" si="1"/>
        <v>0</v>
      </c>
      <c r="S11" s="17">
        <f t="shared" si="2"/>
        <v>53.129999999999995</v>
      </c>
      <c r="T11" s="17">
        <f t="shared" si="3"/>
        <v>0</v>
      </c>
      <c r="U11" s="17">
        <f t="shared" si="4"/>
        <v>0</v>
      </c>
      <c r="V11" s="23">
        <f t="shared" si="5"/>
        <v>0</v>
      </c>
      <c r="W11" s="25">
        <f>MAX(I11+J11+L11)</f>
        <v>53.129999999999995</v>
      </c>
      <c r="X11" s="27" t="s">
        <v>111</v>
      </c>
    </row>
    <row r="12" spans="1:24" ht="22.5" x14ac:dyDescent="0.25">
      <c r="A12" s="28">
        <v>10</v>
      </c>
      <c r="B12" s="3">
        <v>593020</v>
      </c>
      <c r="C12" s="3" t="s">
        <v>44</v>
      </c>
      <c r="D12" s="3" t="s">
        <v>16</v>
      </c>
      <c r="E12" s="3" t="s">
        <v>45</v>
      </c>
      <c r="F12" s="3">
        <v>9</v>
      </c>
      <c r="G12" s="3"/>
      <c r="H12" s="3">
        <v>29.5</v>
      </c>
      <c r="I12" s="14">
        <f t="shared" si="0"/>
        <v>38.5</v>
      </c>
      <c r="J12" s="3">
        <v>4</v>
      </c>
      <c r="K12" s="3" t="s">
        <v>30</v>
      </c>
      <c r="L12" s="3">
        <v>10</v>
      </c>
      <c r="M12" s="3" t="s">
        <v>30</v>
      </c>
      <c r="N12" s="3"/>
      <c r="O12" s="3"/>
      <c r="P12" s="6"/>
      <c r="Q12" s="6"/>
      <c r="R12" s="17">
        <f t="shared" si="1"/>
        <v>52.5</v>
      </c>
      <c r="S12" s="17">
        <f t="shared" si="2"/>
        <v>0</v>
      </c>
      <c r="T12" s="14">
        <f t="shared" si="3"/>
        <v>0</v>
      </c>
      <c r="U12" s="17">
        <f t="shared" si="4"/>
        <v>0</v>
      </c>
      <c r="V12" s="23">
        <f t="shared" si="5"/>
        <v>0</v>
      </c>
      <c r="W12" s="25">
        <f>MAX(I12+J12+L12)</f>
        <v>52.5</v>
      </c>
      <c r="X12" s="27" t="s">
        <v>114</v>
      </c>
    </row>
    <row r="13" spans="1:24" x14ac:dyDescent="0.25">
      <c r="A13" s="28">
        <v>11</v>
      </c>
      <c r="B13" s="3">
        <v>610114</v>
      </c>
      <c r="C13" s="3" t="s">
        <v>101</v>
      </c>
      <c r="D13" s="3" t="s">
        <v>16</v>
      </c>
      <c r="E13" s="3" t="s">
        <v>63</v>
      </c>
      <c r="F13" s="3">
        <v>15</v>
      </c>
      <c r="G13" s="3"/>
      <c r="H13" s="3">
        <v>22.5</v>
      </c>
      <c r="I13" s="14">
        <f t="shared" si="0"/>
        <v>37.5</v>
      </c>
      <c r="J13" s="3">
        <v>4</v>
      </c>
      <c r="K13" s="3" t="s">
        <v>30</v>
      </c>
      <c r="L13" s="3">
        <v>10</v>
      </c>
      <c r="M13" s="3" t="s">
        <v>30</v>
      </c>
      <c r="N13" s="3"/>
      <c r="O13" s="3"/>
      <c r="P13" s="8"/>
      <c r="Q13" s="5"/>
      <c r="R13" s="17">
        <f t="shared" si="1"/>
        <v>51.5</v>
      </c>
      <c r="S13" s="17">
        <f t="shared" si="2"/>
        <v>0</v>
      </c>
      <c r="T13" s="14">
        <f t="shared" si="3"/>
        <v>0</v>
      </c>
      <c r="U13" s="17">
        <f t="shared" si="4"/>
        <v>0</v>
      </c>
      <c r="V13" s="23">
        <f t="shared" si="5"/>
        <v>0</v>
      </c>
      <c r="W13" s="25">
        <f>MAX(I13+J13+L13)</f>
        <v>51.5</v>
      </c>
      <c r="X13" s="27" t="s">
        <v>32</v>
      </c>
    </row>
    <row r="14" spans="1:24" x14ac:dyDescent="0.25">
      <c r="A14" s="28">
        <v>12</v>
      </c>
      <c r="B14" s="3">
        <v>594705</v>
      </c>
      <c r="C14" s="3" t="s">
        <v>25</v>
      </c>
      <c r="D14" s="3" t="s">
        <v>16</v>
      </c>
      <c r="E14" s="3" t="s">
        <v>46</v>
      </c>
      <c r="F14" s="3">
        <v>9</v>
      </c>
      <c r="G14" s="3"/>
      <c r="H14" s="3">
        <v>27</v>
      </c>
      <c r="I14" s="14">
        <f t="shared" si="0"/>
        <v>36</v>
      </c>
      <c r="J14" s="3">
        <f xml:space="preserve"> IF(K14 &lt;&gt; "", 4, "")</f>
        <v>4</v>
      </c>
      <c r="K14" s="3" t="s">
        <v>29</v>
      </c>
      <c r="L14" s="3">
        <f xml:space="preserve"> IF(M14 &lt;&gt; "", 10, "")</f>
        <v>10</v>
      </c>
      <c r="M14" s="3" t="s">
        <v>29</v>
      </c>
      <c r="N14" s="3"/>
      <c r="O14" s="3"/>
      <c r="P14" s="6"/>
      <c r="Q14" s="7"/>
      <c r="R14" s="17">
        <f t="shared" si="1"/>
        <v>0</v>
      </c>
      <c r="S14" s="17">
        <f t="shared" si="2"/>
        <v>50</v>
      </c>
      <c r="T14" s="17">
        <f t="shared" si="3"/>
        <v>0</v>
      </c>
      <c r="U14" s="17">
        <f t="shared" si="4"/>
        <v>0</v>
      </c>
      <c r="V14" s="23">
        <f t="shared" si="5"/>
        <v>0</v>
      </c>
      <c r="W14" s="25">
        <f>MAX(I14+J14+L14)</f>
        <v>50</v>
      </c>
      <c r="X14" s="27" t="s">
        <v>112</v>
      </c>
    </row>
    <row r="15" spans="1:24" s="12" customFormat="1" x14ac:dyDescent="0.25">
      <c r="A15" s="28">
        <v>13</v>
      </c>
      <c r="B15" s="3">
        <v>609616</v>
      </c>
      <c r="C15" s="3" t="s">
        <v>73</v>
      </c>
      <c r="D15" s="3" t="s">
        <v>16</v>
      </c>
      <c r="E15" s="3" t="s">
        <v>74</v>
      </c>
      <c r="F15" s="3">
        <v>15</v>
      </c>
      <c r="G15" s="3"/>
      <c r="H15" s="3">
        <v>22.25</v>
      </c>
      <c r="I15" s="14">
        <f t="shared" si="0"/>
        <v>37.25</v>
      </c>
      <c r="J15" s="3">
        <v>4</v>
      </c>
      <c r="K15" s="3" t="s">
        <v>29</v>
      </c>
      <c r="L15" s="3">
        <v>10</v>
      </c>
      <c r="M15" s="3" t="s">
        <v>54</v>
      </c>
      <c r="N15" s="3"/>
      <c r="O15" s="3"/>
      <c r="P15" s="8"/>
      <c r="Q15" s="5"/>
      <c r="R15" s="17">
        <f t="shared" si="1"/>
        <v>0</v>
      </c>
      <c r="S15" s="17">
        <f t="shared" si="2"/>
        <v>41.25</v>
      </c>
      <c r="T15" s="17">
        <f t="shared" si="3"/>
        <v>47.25</v>
      </c>
      <c r="U15" s="17">
        <f t="shared" si="4"/>
        <v>0</v>
      </c>
      <c r="V15" s="23">
        <f t="shared" si="5"/>
        <v>0</v>
      </c>
      <c r="W15" s="25">
        <v>47.25</v>
      </c>
      <c r="X15" s="27" t="s">
        <v>113</v>
      </c>
    </row>
    <row r="16" spans="1:24" x14ac:dyDescent="0.25">
      <c r="A16" s="28">
        <v>14</v>
      </c>
      <c r="B16" s="3">
        <v>595223</v>
      </c>
      <c r="C16" s="3" t="s">
        <v>106</v>
      </c>
      <c r="D16" s="3" t="s">
        <v>16</v>
      </c>
      <c r="E16" s="3" t="s">
        <v>62</v>
      </c>
      <c r="F16" s="3">
        <v>15</v>
      </c>
      <c r="G16" s="3"/>
      <c r="H16" s="3">
        <v>27</v>
      </c>
      <c r="I16" s="14">
        <f t="shared" si="0"/>
        <v>42</v>
      </c>
      <c r="J16" s="3">
        <v>4</v>
      </c>
      <c r="K16" s="3" t="s">
        <v>30</v>
      </c>
      <c r="L16" s="3"/>
      <c r="M16" s="3"/>
      <c r="N16" s="3"/>
      <c r="O16" s="3"/>
      <c r="P16" s="8"/>
      <c r="Q16" s="5"/>
      <c r="R16" s="17">
        <f t="shared" si="1"/>
        <v>46</v>
      </c>
      <c r="S16" s="17">
        <f t="shared" si="2"/>
        <v>0</v>
      </c>
      <c r="T16" s="14">
        <f t="shared" si="3"/>
        <v>0</v>
      </c>
      <c r="U16" s="17">
        <f t="shared" si="4"/>
        <v>0</v>
      </c>
      <c r="V16" s="23">
        <f t="shared" si="5"/>
        <v>0</v>
      </c>
      <c r="W16" s="25">
        <f t="shared" ref="W16:W17" si="6">MAX(I16+J16+L16)</f>
        <v>46</v>
      </c>
      <c r="X16" s="27" t="s">
        <v>32</v>
      </c>
    </row>
    <row r="17" spans="1:24" x14ac:dyDescent="0.25">
      <c r="A17" s="28">
        <v>15</v>
      </c>
      <c r="B17" s="3">
        <v>609573</v>
      </c>
      <c r="C17" s="3" t="s">
        <v>104</v>
      </c>
      <c r="D17" s="3" t="s">
        <v>16</v>
      </c>
      <c r="E17" s="3" t="s">
        <v>105</v>
      </c>
      <c r="F17" s="3">
        <v>9</v>
      </c>
      <c r="G17" s="3"/>
      <c r="H17" s="3">
        <v>22.88</v>
      </c>
      <c r="I17" s="14">
        <f t="shared" si="0"/>
        <v>31.88</v>
      </c>
      <c r="J17" s="3">
        <v>4</v>
      </c>
      <c r="K17" s="3" t="s">
        <v>30</v>
      </c>
      <c r="L17" s="3">
        <v>10</v>
      </c>
      <c r="M17" s="3" t="s">
        <v>30</v>
      </c>
      <c r="N17" s="3"/>
      <c r="O17" s="3"/>
      <c r="P17" s="8"/>
      <c r="Q17" s="5"/>
      <c r="R17" s="17">
        <f t="shared" si="1"/>
        <v>45.879999999999995</v>
      </c>
      <c r="S17" s="17">
        <f t="shared" si="2"/>
        <v>0</v>
      </c>
      <c r="T17" s="14">
        <f t="shared" si="3"/>
        <v>0</v>
      </c>
      <c r="U17" s="17">
        <f t="shared" si="4"/>
        <v>0</v>
      </c>
      <c r="V17" s="23">
        <f t="shared" si="5"/>
        <v>0</v>
      </c>
      <c r="W17" s="25">
        <f t="shared" si="6"/>
        <v>45.879999999999995</v>
      </c>
      <c r="X17" s="27" t="s">
        <v>118</v>
      </c>
    </row>
    <row r="18" spans="1:24" x14ac:dyDescent="0.25">
      <c r="A18" s="28">
        <v>16</v>
      </c>
      <c r="B18" s="3">
        <v>621944</v>
      </c>
      <c r="C18" s="3" t="s">
        <v>83</v>
      </c>
      <c r="D18" s="3" t="s">
        <v>16</v>
      </c>
      <c r="E18" s="3" t="s">
        <v>88</v>
      </c>
      <c r="F18" s="3">
        <v>15</v>
      </c>
      <c r="G18" s="11"/>
      <c r="H18" s="10">
        <v>16.875</v>
      </c>
      <c r="I18" s="14">
        <f t="shared" si="0"/>
        <v>31.875</v>
      </c>
      <c r="J18" s="3">
        <v>4</v>
      </c>
      <c r="K18" s="3" t="s">
        <v>30</v>
      </c>
      <c r="L18" s="3">
        <v>10</v>
      </c>
      <c r="M18" s="3" t="s">
        <v>30</v>
      </c>
      <c r="N18" s="3"/>
      <c r="O18" s="3"/>
      <c r="P18" s="6"/>
      <c r="Q18" s="6"/>
      <c r="R18" s="17">
        <f t="shared" si="1"/>
        <v>45.875</v>
      </c>
      <c r="S18" s="17">
        <f t="shared" si="2"/>
        <v>0</v>
      </c>
      <c r="T18" s="14">
        <f t="shared" si="3"/>
        <v>0</v>
      </c>
      <c r="U18" s="17">
        <f t="shared" si="4"/>
        <v>0</v>
      </c>
      <c r="V18" s="23">
        <f t="shared" si="5"/>
        <v>0</v>
      </c>
      <c r="W18" s="25">
        <f>MAX(I18+J18+L18)</f>
        <v>45.875</v>
      </c>
      <c r="X18" s="27" t="s">
        <v>111</v>
      </c>
    </row>
    <row r="19" spans="1:24" ht="22.5" x14ac:dyDescent="0.25">
      <c r="A19" s="28">
        <v>17</v>
      </c>
      <c r="B19" s="3">
        <v>610485</v>
      </c>
      <c r="C19" s="3" t="s">
        <v>67</v>
      </c>
      <c r="D19" s="3" t="s">
        <v>16</v>
      </c>
      <c r="E19" s="3" t="s">
        <v>68</v>
      </c>
      <c r="F19" s="3">
        <v>23</v>
      </c>
      <c r="G19" s="3"/>
      <c r="H19" s="3">
        <v>21.5</v>
      </c>
      <c r="I19" s="14">
        <f t="shared" si="0"/>
        <v>44.5</v>
      </c>
      <c r="J19" s="3"/>
      <c r="K19" s="3"/>
      <c r="L19" s="3"/>
      <c r="M19" s="3"/>
      <c r="N19" s="3"/>
      <c r="O19" s="3"/>
      <c r="P19" s="6"/>
      <c r="Q19" s="6"/>
      <c r="R19" s="17">
        <f t="shared" si="1"/>
        <v>0</v>
      </c>
      <c r="S19" s="17">
        <f t="shared" si="2"/>
        <v>0</v>
      </c>
      <c r="T19" s="14">
        <f t="shared" si="3"/>
        <v>0</v>
      </c>
      <c r="U19" s="17">
        <f t="shared" si="4"/>
        <v>0</v>
      </c>
      <c r="V19" s="23">
        <f t="shared" si="5"/>
        <v>0</v>
      </c>
      <c r="W19" s="25">
        <f>MAX(I19+J19+L19)</f>
        <v>44.5</v>
      </c>
      <c r="X19" s="27" t="s">
        <v>114</v>
      </c>
    </row>
    <row r="20" spans="1:24" x14ac:dyDescent="0.25">
      <c r="A20" s="28">
        <v>18</v>
      </c>
      <c r="B20" s="3">
        <v>700409</v>
      </c>
      <c r="C20" s="3" t="s">
        <v>52</v>
      </c>
      <c r="D20" s="3" t="s">
        <v>16</v>
      </c>
      <c r="E20" s="3" t="s">
        <v>53</v>
      </c>
      <c r="F20" s="3">
        <v>15</v>
      </c>
      <c r="G20" s="3"/>
      <c r="H20" s="3">
        <v>15.5</v>
      </c>
      <c r="I20" s="14">
        <f t="shared" si="0"/>
        <v>30.5</v>
      </c>
      <c r="J20" s="3">
        <v>4</v>
      </c>
      <c r="K20" s="3" t="s">
        <v>54</v>
      </c>
      <c r="L20" s="3">
        <v>10</v>
      </c>
      <c r="M20" s="3" t="s">
        <v>54</v>
      </c>
      <c r="N20" s="3"/>
      <c r="O20" s="3"/>
      <c r="P20" s="8"/>
      <c r="Q20" s="5"/>
      <c r="R20" s="17">
        <f t="shared" si="1"/>
        <v>0</v>
      </c>
      <c r="S20" s="17">
        <f t="shared" si="2"/>
        <v>0</v>
      </c>
      <c r="T20" s="17">
        <f t="shared" si="3"/>
        <v>44.5</v>
      </c>
      <c r="U20" s="17">
        <f t="shared" si="4"/>
        <v>0</v>
      </c>
      <c r="V20" s="23">
        <f t="shared" si="5"/>
        <v>0</v>
      </c>
      <c r="W20" s="25">
        <f>MAX(I20+J20+L20)</f>
        <v>44.5</v>
      </c>
      <c r="X20" s="27" t="s">
        <v>39</v>
      </c>
    </row>
    <row r="21" spans="1:24" ht="22.5" x14ac:dyDescent="0.25">
      <c r="A21" s="28">
        <v>19</v>
      </c>
      <c r="B21" s="3">
        <v>604689</v>
      </c>
      <c r="C21" s="3" t="s">
        <v>61</v>
      </c>
      <c r="D21" s="3" t="s">
        <v>16</v>
      </c>
      <c r="E21" s="3" t="s">
        <v>62</v>
      </c>
      <c r="F21" s="3">
        <v>15</v>
      </c>
      <c r="G21" s="3"/>
      <c r="H21" s="3">
        <v>24.13</v>
      </c>
      <c r="I21" s="14">
        <f t="shared" si="0"/>
        <v>39.129999999999995</v>
      </c>
      <c r="J21" s="3">
        <f xml:space="preserve"> IF(K21 &lt;&gt; "", 4, "")</f>
        <v>4</v>
      </c>
      <c r="K21" s="3" t="s">
        <v>30</v>
      </c>
      <c r="L21" s="3" t="str">
        <f xml:space="preserve"> IF(M21 &lt;&gt; "", 10, "")</f>
        <v/>
      </c>
      <c r="M21" s="3"/>
      <c r="N21" s="3"/>
      <c r="O21" s="3"/>
      <c r="P21" s="6"/>
      <c r="Q21" s="7"/>
      <c r="R21" s="17">
        <f t="shared" si="1"/>
        <v>43.129999999999995</v>
      </c>
      <c r="S21" s="17">
        <f t="shared" si="2"/>
        <v>0</v>
      </c>
      <c r="T21" s="14">
        <f t="shared" si="3"/>
        <v>0</v>
      </c>
      <c r="U21" s="17">
        <f t="shared" si="4"/>
        <v>0</v>
      </c>
      <c r="V21" s="23">
        <f t="shared" si="5"/>
        <v>0</v>
      </c>
      <c r="W21" s="25">
        <v>43.13</v>
      </c>
      <c r="X21" s="27" t="s">
        <v>114</v>
      </c>
    </row>
    <row r="22" spans="1:24" x14ac:dyDescent="0.25">
      <c r="A22" s="28">
        <v>20</v>
      </c>
      <c r="B22" s="3">
        <v>602446</v>
      </c>
      <c r="C22" s="3" t="s">
        <v>28</v>
      </c>
      <c r="D22" s="3" t="s">
        <v>16</v>
      </c>
      <c r="E22" s="3" t="s">
        <v>70</v>
      </c>
      <c r="F22" s="4">
        <v>4</v>
      </c>
      <c r="G22" s="3"/>
      <c r="H22" s="4">
        <v>24.63</v>
      </c>
      <c r="I22" s="14">
        <f t="shared" si="0"/>
        <v>28.63</v>
      </c>
      <c r="J22" s="3">
        <f xml:space="preserve"> IF(K22 &lt;&gt; "", 4, "")</f>
        <v>4</v>
      </c>
      <c r="K22" s="3" t="s">
        <v>29</v>
      </c>
      <c r="L22" s="3">
        <f xml:space="preserve"> IF(M22 &lt;&gt; "", 10, "")</f>
        <v>10</v>
      </c>
      <c r="M22" s="3" t="s">
        <v>29</v>
      </c>
      <c r="N22" s="4"/>
      <c r="O22" s="4"/>
      <c r="P22" s="6"/>
      <c r="Q22" s="7"/>
      <c r="R22" s="17">
        <f t="shared" si="1"/>
        <v>0</v>
      </c>
      <c r="S22" s="17">
        <f t="shared" si="2"/>
        <v>42.629999999999995</v>
      </c>
      <c r="T22" s="17">
        <f t="shared" si="3"/>
        <v>0</v>
      </c>
      <c r="U22" s="17">
        <f t="shared" si="4"/>
        <v>0</v>
      </c>
      <c r="V22" s="23">
        <f t="shared" si="5"/>
        <v>0</v>
      </c>
      <c r="W22" s="25">
        <f>MAX(I22+J22+L22)</f>
        <v>42.629999999999995</v>
      </c>
      <c r="X22" s="27" t="s">
        <v>27</v>
      </c>
    </row>
    <row r="23" spans="1:24" ht="22.5" x14ac:dyDescent="0.25">
      <c r="A23" s="28">
        <v>21</v>
      </c>
      <c r="B23" s="3">
        <v>597958</v>
      </c>
      <c r="C23" s="3" t="s">
        <v>33</v>
      </c>
      <c r="D23" s="3" t="s">
        <v>16</v>
      </c>
      <c r="E23" s="3" t="s">
        <v>31</v>
      </c>
      <c r="F23" s="3">
        <v>4</v>
      </c>
      <c r="G23" s="3"/>
      <c r="H23" s="3">
        <v>28</v>
      </c>
      <c r="I23" s="14">
        <f t="shared" si="0"/>
        <v>32</v>
      </c>
      <c r="J23" s="3"/>
      <c r="K23" s="3"/>
      <c r="L23" s="3">
        <v>10</v>
      </c>
      <c r="M23" s="3" t="s">
        <v>30</v>
      </c>
      <c r="N23" s="3"/>
      <c r="O23" s="3"/>
      <c r="P23" s="6"/>
      <c r="Q23" s="5"/>
      <c r="R23" s="17">
        <f t="shared" si="1"/>
        <v>42</v>
      </c>
      <c r="S23" s="17">
        <f t="shared" si="2"/>
        <v>0</v>
      </c>
      <c r="T23" s="17">
        <f t="shared" si="3"/>
        <v>0</v>
      </c>
      <c r="U23" s="17">
        <f t="shared" si="4"/>
        <v>0</v>
      </c>
      <c r="V23" s="23">
        <f t="shared" si="5"/>
        <v>0</v>
      </c>
      <c r="W23" s="25">
        <f>MAX(I23+J23+L23)</f>
        <v>42</v>
      </c>
      <c r="X23" s="27" t="s">
        <v>114</v>
      </c>
    </row>
    <row r="24" spans="1:24" s="12" customFormat="1" x14ac:dyDescent="0.25">
      <c r="A24" s="28">
        <v>22</v>
      </c>
      <c r="B24" s="3">
        <v>604672</v>
      </c>
      <c r="C24" s="3" t="s">
        <v>102</v>
      </c>
      <c r="D24" s="3" t="s">
        <v>16</v>
      </c>
      <c r="E24" s="3" t="s">
        <v>103</v>
      </c>
      <c r="F24" s="3">
        <v>4</v>
      </c>
      <c r="G24" s="3"/>
      <c r="H24" s="3">
        <v>23.88</v>
      </c>
      <c r="I24" s="14">
        <f t="shared" si="0"/>
        <v>27.88</v>
      </c>
      <c r="J24" s="3">
        <v>4</v>
      </c>
      <c r="K24" s="3" t="s">
        <v>30</v>
      </c>
      <c r="L24" s="3">
        <v>10</v>
      </c>
      <c r="M24" s="3" t="s">
        <v>30</v>
      </c>
      <c r="N24" s="3"/>
      <c r="O24" s="3"/>
      <c r="P24" s="8"/>
      <c r="Q24" s="5"/>
      <c r="R24" s="17">
        <f t="shared" si="1"/>
        <v>41.879999999999995</v>
      </c>
      <c r="S24" s="17">
        <f t="shared" si="2"/>
        <v>0</v>
      </c>
      <c r="T24" s="14">
        <f t="shared" si="3"/>
        <v>0</v>
      </c>
      <c r="U24" s="17">
        <f t="shared" si="4"/>
        <v>0</v>
      </c>
      <c r="V24" s="23">
        <f t="shared" si="5"/>
        <v>0</v>
      </c>
      <c r="W24" s="25">
        <f>MAX(I24+J24+L24)</f>
        <v>41.879999999999995</v>
      </c>
      <c r="X24" s="27" t="s">
        <v>113</v>
      </c>
    </row>
    <row r="25" spans="1:24" x14ac:dyDescent="0.25">
      <c r="A25" s="28">
        <v>23</v>
      </c>
      <c r="B25" s="3">
        <v>620976</v>
      </c>
      <c r="C25" s="3" t="s">
        <v>82</v>
      </c>
      <c r="D25" s="3" t="s">
        <v>16</v>
      </c>
      <c r="E25" s="3" t="s">
        <v>89</v>
      </c>
      <c r="F25" s="3">
        <v>15</v>
      </c>
      <c r="G25" s="9"/>
      <c r="H25" s="10">
        <v>16.875</v>
      </c>
      <c r="I25" s="14">
        <f t="shared" si="0"/>
        <v>31.875</v>
      </c>
      <c r="J25" s="3"/>
      <c r="K25" s="3"/>
      <c r="L25" s="3">
        <v>10</v>
      </c>
      <c r="M25" s="3" t="s">
        <v>29</v>
      </c>
      <c r="N25" s="3"/>
      <c r="O25" s="3"/>
      <c r="P25" s="6"/>
      <c r="Q25" s="6"/>
      <c r="R25" s="17">
        <f t="shared" si="1"/>
        <v>0</v>
      </c>
      <c r="S25" s="17">
        <f t="shared" si="2"/>
        <v>41.875</v>
      </c>
      <c r="T25" s="14">
        <f t="shared" si="3"/>
        <v>0</v>
      </c>
      <c r="U25" s="17">
        <f t="shared" si="4"/>
        <v>0</v>
      </c>
      <c r="V25" s="23">
        <f t="shared" si="5"/>
        <v>0</v>
      </c>
      <c r="W25" s="25">
        <f>MAX(I25+J25+L25)</f>
        <v>41.875</v>
      </c>
      <c r="X25" s="27" t="s">
        <v>24</v>
      </c>
    </row>
    <row r="26" spans="1:24" ht="22.5" x14ac:dyDescent="0.25">
      <c r="A26" s="28">
        <v>24</v>
      </c>
      <c r="B26" s="20">
        <v>613315</v>
      </c>
      <c r="C26" s="20" t="s">
        <v>107</v>
      </c>
      <c r="D26" s="20" t="s">
        <v>16</v>
      </c>
      <c r="E26" s="20" t="s">
        <v>96</v>
      </c>
      <c r="F26" s="3">
        <v>15</v>
      </c>
      <c r="H26" s="20">
        <v>21.13</v>
      </c>
      <c r="I26" s="14">
        <f t="shared" si="0"/>
        <v>36.129999999999995</v>
      </c>
      <c r="J26" s="3">
        <v>4</v>
      </c>
      <c r="K26" s="3" t="s">
        <v>30</v>
      </c>
      <c r="L26" s="3" t="str">
        <f xml:space="preserve"> IF(M26 &lt;&gt; "", 10, "")</f>
        <v/>
      </c>
      <c r="M26" s="3"/>
      <c r="N26" s="3"/>
      <c r="O26" s="3"/>
      <c r="P26" s="8"/>
      <c r="Q26" s="5"/>
      <c r="R26" s="17">
        <f t="shared" si="1"/>
        <v>40.129999999999995</v>
      </c>
      <c r="S26" s="17">
        <f t="shared" si="2"/>
        <v>0</v>
      </c>
      <c r="T26" s="14">
        <f t="shared" si="3"/>
        <v>0</v>
      </c>
      <c r="U26" s="17">
        <f t="shared" si="4"/>
        <v>0</v>
      </c>
      <c r="V26" s="23">
        <f t="shared" si="5"/>
        <v>0</v>
      </c>
      <c r="W26" s="25">
        <v>40.130000000000003</v>
      </c>
      <c r="X26" s="27" t="s">
        <v>114</v>
      </c>
    </row>
    <row r="27" spans="1:24" x14ac:dyDescent="0.25">
      <c r="A27" s="28">
        <v>25</v>
      </c>
      <c r="B27" s="3">
        <v>594941</v>
      </c>
      <c r="C27" s="3" t="s">
        <v>26</v>
      </c>
      <c r="D27" s="3" t="s">
        <v>16</v>
      </c>
      <c r="E27" s="3" t="s">
        <v>24</v>
      </c>
      <c r="F27" s="3">
        <v>9</v>
      </c>
      <c r="G27" s="3"/>
      <c r="H27" s="4">
        <v>27</v>
      </c>
      <c r="I27" s="14">
        <f t="shared" si="0"/>
        <v>36</v>
      </c>
      <c r="J27" s="3">
        <f xml:space="preserve"> IF(K27 &lt;&gt; "", 4, "")</f>
        <v>4</v>
      </c>
      <c r="K27" s="3" t="s">
        <v>29</v>
      </c>
      <c r="L27" s="3"/>
      <c r="M27" s="3"/>
      <c r="N27" s="4"/>
      <c r="O27" s="4"/>
      <c r="P27" s="6"/>
      <c r="Q27" s="7"/>
      <c r="R27" s="17">
        <f t="shared" si="1"/>
        <v>0</v>
      </c>
      <c r="S27" s="17">
        <f t="shared" si="2"/>
        <v>40</v>
      </c>
      <c r="T27" s="17">
        <f t="shared" si="3"/>
        <v>0</v>
      </c>
      <c r="U27" s="17">
        <f t="shared" si="4"/>
        <v>0</v>
      </c>
      <c r="V27" s="23">
        <f t="shared" si="5"/>
        <v>0</v>
      </c>
      <c r="W27" s="25">
        <f t="shared" ref="W27:W39" si="7">MAX(I27+J27+L27)</f>
        <v>40</v>
      </c>
      <c r="X27" s="27" t="s">
        <v>46</v>
      </c>
    </row>
    <row r="28" spans="1:24" x14ac:dyDescent="0.25">
      <c r="A28" s="28">
        <v>26</v>
      </c>
      <c r="B28" s="3">
        <v>617410</v>
      </c>
      <c r="C28" s="3" t="s">
        <v>69</v>
      </c>
      <c r="D28" s="3" t="s">
        <v>16</v>
      </c>
      <c r="E28" s="3" t="s">
        <v>70</v>
      </c>
      <c r="F28" s="3">
        <v>9</v>
      </c>
      <c r="G28" s="3"/>
      <c r="H28" s="3">
        <v>19.13</v>
      </c>
      <c r="I28" s="14">
        <f t="shared" si="0"/>
        <v>28.13</v>
      </c>
      <c r="J28" s="3"/>
      <c r="K28" s="3"/>
      <c r="L28" s="3">
        <v>10</v>
      </c>
      <c r="M28" s="3" t="s">
        <v>29</v>
      </c>
      <c r="N28" s="3"/>
      <c r="O28" s="3"/>
      <c r="P28" s="6"/>
      <c r="Q28" s="6"/>
      <c r="R28" s="17">
        <f t="shared" si="1"/>
        <v>0</v>
      </c>
      <c r="S28" s="17">
        <f t="shared" si="2"/>
        <v>38.129999999999995</v>
      </c>
      <c r="T28" s="14">
        <f t="shared" si="3"/>
        <v>0</v>
      </c>
      <c r="U28" s="17">
        <f t="shared" si="4"/>
        <v>0</v>
      </c>
      <c r="V28" s="23">
        <f t="shared" si="5"/>
        <v>0</v>
      </c>
      <c r="W28" s="25">
        <f t="shared" si="7"/>
        <v>38.129999999999995</v>
      </c>
      <c r="X28" s="27" t="s">
        <v>115</v>
      </c>
    </row>
    <row r="29" spans="1:24" x14ac:dyDescent="0.25">
      <c r="A29" s="28">
        <v>27</v>
      </c>
      <c r="B29" s="3">
        <v>597923</v>
      </c>
      <c r="C29" s="3" t="s">
        <v>47</v>
      </c>
      <c r="D29" s="3" t="s">
        <v>16</v>
      </c>
      <c r="E29" s="3" t="s">
        <v>48</v>
      </c>
      <c r="F29" s="3">
        <v>4</v>
      </c>
      <c r="G29" s="3"/>
      <c r="H29" s="3">
        <v>29.17</v>
      </c>
      <c r="I29" s="14">
        <f t="shared" si="0"/>
        <v>33.17</v>
      </c>
      <c r="J29" s="3">
        <v>4</v>
      </c>
      <c r="K29" s="3" t="s">
        <v>86</v>
      </c>
      <c r="L29" s="3"/>
      <c r="M29" s="3"/>
      <c r="N29" s="3"/>
      <c r="O29" s="3"/>
      <c r="P29" s="6"/>
      <c r="Q29" s="5"/>
      <c r="R29" s="17">
        <f t="shared" si="1"/>
        <v>0</v>
      </c>
      <c r="S29" s="17">
        <f t="shared" si="2"/>
        <v>0</v>
      </c>
      <c r="T29" s="17">
        <f t="shared" si="3"/>
        <v>0</v>
      </c>
      <c r="U29" s="17">
        <f t="shared" si="4"/>
        <v>37.17</v>
      </c>
      <c r="V29" s="23">
        <f t="shared" si="5"/>
        <v>0</v>
      </c>
      <c r="W29" s="25">
        <f t="shared" si="7"/>
        <v>37.17</v>
      </c>
      <c r="X29" s="27" t="s">
        <v>116</v>
      </c>
    </row>
    <row r="30" spans="1:24" x14ac:dyDescent="0.25">
      <c r="A30" s="28">
        <v>28</v>
      </c>
      <c r="B30" s="3">
        <v>598059</v>
      </c>
      <c r="C30" s="3" t="s">
        <v>21</v>
      </c>
      <c r="D30" s="3" t="s">
        <v>16</v>
      </c>
      <c r="E30" s="3" t="s">
        <v>22</v>
      </c>
      <c r="F30" s="3">
        <v>4</v>
      </c>
      <c r="G30" s="19"/>
      <c r="H30" s="3">
        <v>28.5</v>
      </c>
      <c r="I30" s="14">
        <f t="shared" si="0"/>
        <v>32.5</v>
      </c>
      <c r="J30" s="3">
        <v>4</v>
      </c>
      <c r="K30" s="3" t="s">
        <v>29</v>
      </c>
      <c r="L30" s="3"/>
      <c r="M30" s="3"/>
      <c r="N30" s="3"/>
      <c r="O30" s="3"/>
      <c r="P30" s="6"/>
      <c r="Q30" s="5"/>
      <c r="R30" s="17">
        <f t="shared" si="1"/>
        <v>0</v>
      </c>
      <c r="S30" s="17">
        <f t="shared" si="2"/>
        <v>36.5</v>
      </c>
      <c r="T30" s="17">
        <f t="shared" si="3"/>
        <v>0</v>
      </c>
      <c r="U30" s="17">
        <f t="shared" si="4"/>
        <v>0</v>
      </c>
      <c r="V30" s="23">
        <f t="shared" si="5"/>
        <v>0</v>
      </c>
      <c r="W30" s="25">
        <f t="shared" si="7"/>
        <v>36.5</v>
      </c>
      <c r="X30" s="27" t="s">
        <v>117</v>
      </c>
    </row>
    <row r="31" spans="1:24" x14ac:dyDescent="0.25">
      <c r="A31" s="28">
        <v>29</v>
      </c>
      <c r="B31" s="3">
        <v>605555</v>
      </c>
      <c r="C31" s="3" t="s">
        <v>99</v>
      </c>
      <c r="D31" s="3" t="s">
        <v>16</v>
      </c>
      <c r="E31" s="3" t="s">
        <v>100</v>
      </c>
      <c r="F31" s="3">
        <v>9</v>
      </c>
      <c r="G31" s="3"/>
      <c r="H31" s="3">
        <v>23.25</v>
      </c>
      <c r="I31" s="14">
        <f t="shared" si="0"/>
        <v>32.25</v>
      </c>
      <c r="J31" s="3">
        <v>4</v>
      </c>
      <c r="K31" s="3" t="s">
        <v>30</v>
      </c>
      <c r="L31" s="3"/>
      <c r="M31" s="3"/>
      <c r="N31" s="3"/>
      <c r="O31" s="3"/>
      <c r="P31" s="8"/>
      <c r="Q31" s="5"/>
      <c r="R31" s="17">
        <f t="shared" si="1"/>
        <v>36.25</v>
      </c>
      <c r="S31" s="17">
        <f t="shared" si="2"/>
        <v>0</v>
      </c>
      <c r="T31" s="14">
        <f t="shared" si="3"/>
        <v>0</v>
      </c>
      <c r="U31" s="17">
        <f t="shared" si="4"/>
        <v>0</v>
      </c>
      <c r="V31" s="23">
        <f t="shared" si="5"/>
        <v>0</v>
      </c>
      <c r="W31" s="25">
        <f t="shared" si="7"/>
        <v>36.25</v>
      </c>
      <c r="X31" s="27" t="s">
        <v>87</v>
      </c>
    </row>
    <row r="32" spans="1:24" ht="22.5" x14ac:dyDescent="0.25">
      <c r="A32" s="28">
        <v>30</v>
      </c>
      <c r="B32" s="3">
        <v>593755</v>
      </c>
      <c r="C32" s="3" t="s">
        <v>84</v>
      </c>
      <c r="D32" s="3" t="s">
        <v>16</v>
      </c>
      <c r="E32" s="3" t="s">
        <v>90</v>
      </c>
      <c r="F32" s="3">
        <v>4</v>
      </c>
      <c r="G32" s="11"/>
      <c r="H32" s="21">
        <v>27.832999999999998</v>
      </c>
      <c r="I32" s="14">
        <f t="shared" si="0"/>
        <v>31.832999999999998</v>
      </c>
      <c r="J32" s="19">
        <v>4</v>
      </c>
      <c r="K32" s="3" t="s">
        <v>29</v>
      </c>
      <c r="L32" s="3"/>
      <c r="M32" s="3"/>
      <c r="N32" s="3"/>
      <c r="O32" s="3"/>
      <c r="P32" s="6"/>
      <c r="Q32" s="6"/>
      <c r="R32" s="17">
        <f t="shared" si="1"/>
        <v>0</v>
      </c>
      <c r="S32" s="17">
        <f t="shared" si="2"/>
        <v>35.832999999999998</v>
      </c>
      <c r="T32" s="14">
        <f t="shared" si="3"/>
        <v>0</v>
      </c>
      <c r="U32" s="17">
        <f t="shared" si="4"/>
        <v>0</v>
      </c>
      <c r="V32" s="23">
        <f t="shared" si="5"/>
        <v>0</v>
      </c>
      <c r="W32" s="25">
        <f t="shared" si="7"/>
        <v>35.832999999999998</v>
      </c>
      <c r="X32" s="27" t="s">
        <v>117</v>
      </c>
    </row>
    <row r="33" spans="1:24" s="12" customFormat="1" x14ac:dyDescent="0.25">
      <c r="A33" s="28">
        <v>31</v>
      </c>
      <c r="B33" s="3">
        <v>607827</v>
      </c>
      <c r="C33" s="3" t="s">
        <v>49</v>
      </c>
      <c r="D33" s="3" t="s">
        <v>16</v>
      </c>
      <c r="E33" s="3" t="s">
        <v>42</v>
      </c>
      <c r="F33" s="3">
        <v>15</v>
      </c>
      <c r="G33" s="3"/>
      <c r="H33" s="3">
        <v>20.5</v>
      </c>
      <c r="I33" s="14">
        <f t="shared" si="0"/>
        <v>35.5</v>
      </c>
      <c r="J33" s="3"/>
      <c r="K33" s="3"/>
      <c r="L33" s="3"/>
      <c r="M33" s="3"/>
      <c r="N33" s="3"/>
      <c r="O33" s="3"/>
      <c r="P33" s="6"/>
      <c r="Q33" s="5"/>
      <c r="R33" s="17">
        <f t="shared" si="1"/>
        <v>0</v>
      </c>
      <c r="S33" s="17">
        <f t="shared" si="2"/>
        <v>0</v>
      </c>
      <c r="T33" s="17">
        <f t="shared" si="3"/>
        <v>0</v>
      </c>
      <c r="U33" s="17">
        <f t="shared" si="4"/>
        <v>0</v>
      </c>
      <c r="V33" s="23">
        <f t="shared" si="5"/>
        <v>0</v>
      </c>
      <c r="W33" s="25">
        <f t="shared" si="7"/>
        <v>35.5</v>
      </c>
      <c r="X33" s="27" t="s">
        <v>115</v>
      </c>
    </row>
    <row r="34" spans="1:24" x14ac:dyDescent="0.25">
      <c r="A34" s="28">
        <v>32</v>
      </c>
      <c r="B34" s="3">
        <v>613078</v>
      </c>
      <c r="C34" s="3" t="s">
        <v>59</v>
      </c>
      <c r="D34" s="3" t="s">
        <v>16</v>
      </c>
      <c r="E34" s="3" t="s">
        <v>60</v>
      </c>
      <c r="F34" s="3">
        <v>9</v>
      </c>
      <c r="G34" s="3"/>
      <c r="H34" s="3">
        <v>21.13</v>
      </c>
      <c r="I34" s="14">
        <f t="shared" si="0"/>
        <v>30.13</v>
      </c>
      <c r="J34" s="3">
        <v>4</v>
      </c>
      <c r="K34" s="3" t="s">
        <v>54</v>
      </c>
      <c r="L34" s="3"/>
      <c r="M34" s="3"/>
      <c r="N34" s="3"/>
      <c r="O34" s="3"/>
      <c r="P34" s="8"/>
      <c r="Q34" s="5"/>
      <c r="R34" s="17">
        <f t="shared" si="1"/>
        <v>0</v>
      </c>
      <c r="S34" s="17">
        <f t="shared" si="2"/>
        <v>0</v>
      </c>
      <c r="T34" s="17">
        <f t="shared" si="3"/>
        <v>34.129999999999995</v>
      </c>
      <c r="U34" s="17">
        <f t="shared" si="4"/>
        <v>0</v>
      </c>
      <c r="V34" s="23">
        <f t="shared" si="5"/>
        <v>0</v>
      </c>
      <c r="W34" s="25">
        <f t="shared" si="7"/>
        <v>34.129999999999995</v>
      </c>
      <c r="X34" s="27" t="s">
        <v>53</v>
      </c>
    </row>
    <row r="35" spans="1:24" s="12" customFormat="1" x14ac:dyDescent="0.25">
      <c r="A35" s="28">
        <v>33</v>
      </c>
      <c r="B35" s="3">
        <v>600254</v>
      </c>
      <c r="C35" s="3" t="s">
        <v>75</v>
      </c>
      <c r="D35" s="3" t="s">
        <v>16</v>
      </c>
      <c r="E35" s="3" t="s">
        <v>76</v>
      </c>
      <c r="F35" s="3"/>
      <c r="G35" s="3"/>
      <c r="H35" s="3">
        <v>28.33</v>
      </c>
      <c r="I35" s="14">
        <f t="shared" si="0"/>
        <v>28.33</v>
      </c>
      <c r="J35" s="3">
        <v>4</v>
      </c>
      <c r="K35" s="3" t="s">
        <v>29</v>
      </c>
      <c r="L35" s="3"/>
      <c r="M35" s="3"/>
      <c r="N35" s="3"/>
      <c r="O35" s="3"/>
      <c r="P35" s="8"/>
      <c r="Q35" s="5"/>
      <c r="R35" s="17">
        <f t="shared" si="1"/>
        <v>0</v>
      </c>
      <c r="S35" s="17">
        <f t="shared" si="2"/>
        <v>32.33</v>
      </c>
      <c r="T35" s="14">
        <f t="shared" si="3"/>
        <v>0</v>
      </c>
      <c r="U35" s="17">
        <f t="shared" si="4"/>
        <v>0</v>
      </c>
      <c r="V35" s="23">
        <f t="shared" si="5"/>
        <v>0</v>
      </c>
      <c r="W35" s="25">
        <f t="shared" si="7"/>
        <v>32.33</v>
      </c>
      <c r="X35" s="27" t="s">
        <v>112</v>
      </c>
    </row>
    <row r="36" spans="1:24" x14ac:dyDescent="0.25">
      <c r="A36" s="28">
        <v>34</v>
      </c>
      <c r="B36" s="3">
        <v>605271</v>
      </c>
      <c r="C36" s="3" t="s">
        <v>95</v>
      </c>
      <c r="D36" s="3" t="s">
        <v>16</v>
      </c>
      <c r="E36" s="3" t="s">
        <v>96</v>
      </c>
      <c r="F36" s="3">
        <v>9</v>
      </c>
      <c r="G36" s="3"/>
      <c r="H36" s="3">
        <v>23</v>
      </c>
      <c r="I36" s="14">
        <f t="shared" si="0"/>
        <v>32</v>
      </c>
      <c r="J36" s="3"/>
      <c r="K36" s="3"/>
      <c r="L36" s="3"/>
      <c r="M36" s="3"/>
      <c r="N36" s="3"/>
      <c r="O36" s="3"/>
      <c r="P36" s="8"/>
      <c r="Q36" s="5"/>
      <c r="R36" s="17"/>
      <c r="S36" s="17"/>
      <c r="T36" s="14"/>
      <c r="U36" s="17"/>
      <c r="V36" s="23"/>
      <c r="W36" s="25">
        <f t="shared" si="7"/>
        <v>32</v>
      </c>
      <c r="X36" s="27" t="s">
        <v>46</v>
      </c>
    </row>
    <row r="37" spans="1:24" ht="22.5" x14ac:dyDescent="0.25">
      <c r="A37" s="28">
        <v>35</v>
      </c>
      <c r="B37" s="3">
        <v>621879</v>
      </c>
      <c r="C37" s="3" t="s">
        <v>71</v>
      </c>
      <c r="D37" s="3" t="s">
        <v>16</v>
      </c>
      <c r="E37" s="3" t="s">
        <v>72</v>
      </c>
      <c r="F37" s="3">
        <v>15</v>
      </c>
      <c r="G37" s="18"/>
      <c r="H37" s="3">
        <v>16.88</v>
      </c>
      <c r="I37" s="14">
        <f t="shared" si="0"/>
        <v>31.88</v>
      </c>
      <c r="J37" s="3"/>
      <c r="K37" s="3"/>
      <c r="L37" s="3"/>
      <c r="M37" s="3"/>
      <c r="N37" s="3"/>
      <c r="O37" s="3"/>
      <c r="P37" s="6"/>
      <c r="Q37" s="6"/>
      <c r="R37" s="17">
        <f t="shared" ref="R37:R42" si="8" xml:space="preserve"> IF(AND(K37 = "ΕΟΡΔΑΙΑΣ",M37 = "ΕΟΡΔΑΙΑΣ"), SUM(I37,J37,L37),  IF(K37 = "ΕΟΡΔΑΙΑΣ", SUM(I37,J37), 0) + IF(M37 = "ΕΟΡΔΑΙΑΣ", SUM(I37,L37),0)) + IF(O37 = "ΕΟΡΔΑΙΑΣ", N37, 0)  + IF(Q37 = "ΕΟΡΔΑΙΑΣ", P37, 0)</f>
        <v>0</v>
      </c>
      <c r="S37" s="17">
        <f t="shared" ref="S37:S42" si="9" xml:space="preserve"> IF(AND(K37 = "ΚΟΖΑΝΗΣ",M37 = "ΚΟΖΑΝΗΣ"), SUM(I37,J37,L37),  IF(K37 = "ΚΟΖΑΝΗΣ", SUM(I37,J37), 0) + IF(M37 = "ΚΟΖΑΝΗΣ", SUM(I37,L37),0)) + IF(O37 = "ΚΟΖΑΝΗΣ", N37, 0)  + IF(Q37 = "ΚΟΖΑΝΗΣ", P37, 0)</f>
        <v>0</v>
      </c>
      <c r="T37" s="14">
        <f t="shared" ref="T37:T42" si="10" xml:space="preserve"> IF(AND(K37 = "ΒΟΙΟΥ",M37 = "ΒΟΙΟΥ"), SUM(I37,J37,L37),  IF(K37 = "ΒΟΙΟΥ", SUM(I37,J37), 0) + IF(M37 = "ΒΟΙΟΥ", SUM(I37,L37),0)) + IF(O37 = "ΒΟΙΟΥ", N37, 0)  + IF(Q37 = "ΒΟΙΟΥ", P37, 0)</f>
        <v>0</v>
      </c>
      <c r="U37" s="17">
        <f t="shared" ref="U37:U42" si="11" xml:space="preserve"> IF(AND($K37 = "ΣΕΡΒΙΩΝ",$M37 = "ΣΕΡΒΙΩΝ"), SUM($I37,$J37,$L37),  IF($K37 = "ΣΕΡΒΙΩΝ", SUM($I37,$J37), 0) + IF($M37 = "ΣΕΡΒΙΩΝ", SUM($I37,$L37),0)) + IF($O37 = "ΣΕΡΒΙΩΝ", $N37, 0)  + IF($Q37 = "ΣΕΡΒΙΩΝ",$P37, 0)</f>
        <v>0</v>
      </c>
      <c r="V37" s="23">
        <f t="shared" ref="V37:V42" si="12" xml:space="preserve"> IF(AND($K37 = "ΒΕΛΒΕΝΤΟΥ",$M37 = "ΒΕΛΒΕΝΤΟΥ"), SUM($I37,$J37,$L37),  IF($K37 = "ΒΕΛΒΕΝΤΟΥ", SUM($I37,$J37), 0) + IF($M37 = "ΒΕΛΒΕΝΤΟΥ", SUM($I37,$L37),0)) + IF($O37 = "ΒΕΛΒΕΝΤΟΥ", $N37, 0)  + IF($Q37 = "ΒΕΛΒΕΝΤΟΥ",$P37, 0)</f>
        <v>0</v>
      </c>
      <c r="W37" s="25">
        <f t="shared" si="7"/>
        <v>31.88</v>
      </c>
      <c r="X37" s="27" t="s">
        <v>114</v>
      </c>
    </row>
    <row r="38" spans="1:24" ht="22.5" x14ac:dyDescent="0.25">
      <c r="A38" s="28">
        <v>36</v>
      </c>
      <c r="B38" s="3">
        <v>621912</v>
      </c>
      <c r="C38" s="3" t="s">
        <v>78</v>
      </c>
      <c r="D38" s="3" t="s">
        <v>16</v>
      </c>
      <c r="E38" s="3" t="s">
        <v>72</v>
      </c>
      <c r="F38" s="3">
        <v>15</v>
      </c>
      <c r="G38" s="3"/>
      <c r="H38" s="3">
        <v>16.88</v>
      </c>
      <c r="I38" s="14">
        <f t="shared" si="0"/>
        <v>31.88</v>
      </c>
      <c r="J38" s="3"/>
      <c r="K38" s="3"/>
      <c r="L38" s="3"/>
      <c r="M38" s="3"/>
      <c r="N38" s="3"/>
      <c r="O38" s="3"/>
      <c r="P38" s="8"/>
      <c r="Q38" s="5"/>
      <c r="R38" s="17">
        <f t="shared" si="8"/>
        <v>0</v>
      </c>
      <c r="S38" s="17">
        <f t="shared" si="9"/>
        <v>0</v>
      </c>
      <c r="T38" s="14">
        <f t="shared" si="10"/>
        <v>0</v>
      </c>
      <c r="U38" s="17">
        <f t="shared" si="11"/>
        <v>0</v>
      </c>
      <c r="V38" s="23">
        <f t="shared" si="12"/>
        <v>0</v>
      </c>
      <c r="W38" s="25">
        <f t="shared" si="7"/>
        <v>31.88</v>
      </c>
      <c r="X38" s="27" t="s">
        <v>114</v>
      </c>
    </row>
    <row r="39" spans="1:24" x14ac:dyDescent="0.25">
      <c r="A39" s="28">
        <v>37</v>
      </c>
      <c r="B39" s="3">
        <v>621485</v>
      </c>
      <c r="C39" s="3" t="s">
        <v>43</v>
      </c>
      <c r="D39" s="3" t="s">
        <v>16</v>
      </c>
      <c r="E39" s="3" t="s">
        <v>77</v>
      </c>
      <c r="F39" s="3">
        <v>11</v>
      </c>
      <c r="G39" s="3"/>
      <c r="H39" s="3">
        <v>16.88</v>
      </c>
      <c r="I39" s="14">
        <f t="shared" si="0"/>
        <v>27.88</v>
      </c>
      <c r="J39" s="3">
        <v>4</v>
      </c>
      <c r="K39" s="3" t="s">
        <v>29</v>
      </c>
      <c r="L39" s="3"/>
      <c r="M39" s="3"/>
      <c r="N39" s="3"/>
      <c r="O39" s="3"/>
      <c r="P39" s="8"/>
      <c r="Q39" s="5"/>
      <c r="R39" s="17">
        <f t="shared" si="8"/>
        <v>0</v>
      </c>
      <c r="S39" s="17">
        <f t="shared" si="9"/>
        <v>31.88</v>
      </c>
      <c r="T39" s="14">
        <f t="shared" si="10"/>
        <v>0</v>
      </c>
      <c r="U39" s="17">
        <f t="shared" si="11"/>
        <v>0</v>
      </c>
      <c r="V39" s="23">
        <f t="shared" si="12"/>
        <v>0</v>
      </c>
      <c r="W39" s="25">
        <f t="shared" si="7"/>
        <v>31.88</v>
      </c>
      <c r="X39" s="3" t="s">
        <v>112</v>
      </c>
    </row>
    <row r="40" spans="1:24" ht="22.5" x14ac:dyDescent="0.25">
      <c r="A40" s="28">
        <v>38</v>
      </c>
      <c r="B40" s="3">
        <v>613774</v>
      </c>
      <c r="C40" s="3" t="s">
        <v>79</v>
      </c>
      <c r="D40" s="3" t="s">
        <v>16</v>
      </c>
      <c r="E40" s="3" t="s">
        <v>80</v>
      </c>
      <c r="F40" s="3">
        <v>9</v>
      </c>
      <c r="G40" s="3"/>
      <c r="H40" s="3">
        <v>20.75</v>
      </c>
      <c r="I40" s="14">
        <f t="shared" si="0"/>
        <v>29.75</v>
      </c>
      <c r="J40" s="18"/>
      <c r="K40" s="3"/>
      <c r="L40" s="3" t="str">
        <f xml:space="preserve"> IF(M40 &lt;&gt; "", 10, "")</f>
        <v/>
      </c>
      <c r="M40" s="3"/>
      <c r="N40" s="3"/>
      <c r="O40" s="3"/>
      <c r="P40" s="8"/>
      <c r="Q40" s="5"/>
      <c r="R40" s="17">
        <f t="shared" si="8"/>
        <v>0</v>
      </c>
      <c r="S40" s="17">
        <f t="shared" si="9"/>
        <v>0</v>
      </c>
      <c r="T40" s="14">
        <f t="shared" si="10"/>
        <v>0</v>
      </c>
      <c r="U40" s="17">
        <f t="shared" si="11"/>
        <v>0</v>
      </c>
      <c r="V40" s="23">
        <f t="shared" si="12"/>
        <v>0</v>
      </c>
      <c r="W40" s="25">
        <v>29.75</v>
      </c>
      <c r="X40" s="3" t="s">
        <v>114</v>
      </c>
    </row>
    <row r="41" spans="1:24" ht="22.5" x14ac:dyDescent="0.25">
      <c r="A41" s="28">
        <v>39</v>
      </c>
      <c r="B41" s="3">
        <v>605075</v>
      </c>
      <c r="C41" s="3" t="s">
        <v>81</v>
      </c>
      <c r="D41" s="3" t="s">
        <v>16</v>
      </c>
      <c r="E41" s="3" t="s">
        <v>121</v>
      </c>
      <c r="F41" s="3">
        <v>4</v>
      </c>
      <c r="G41" s="3"/>
      <c r="H41" s="3">
        <v>24.88</v>
      </c>
      <c r="I41" s="14">
        <f t="shared" si="0"/>
        <v>28.88</v>
      </c>
      <c r="J41" s="3"/>
      <c r="K41" s="3"/>
      <c r="L41" s="3"/>
      <c r="M41" s="3"/>
      <c r="N41" s="3"/>
      <c r="O41" s="3"/>
      <c r="P41" s="6"/>
      <c r="Q41" s="6"/>
      <c r="R41" s="17">
        <f t="shared" si="8"/>
        <v>0</v>
      </c>
      <c r="S41" s="17">
        <f t="shared" si="9"/>
        <v>0</v>
      </c>
      <c r="T41" s="14">
        <f t="shared" si="10"/>
        <v>0</v>
      </c>
      <c r="U41" s="17">
        <f t="shared" si="11"/>
        <v>0</v>
      </c>
      <c r="V41" s="23">
        <f t="shared" si="12"/>
        <v>0</v>
      </c>
      <c r="W41" s="25">
        <f>MAX(I41+J41+L41)</f>
        <v>28.88</v>
      </c>
      <c r="X41" s="3" t="s">
        <v>114</v>
      </c>
    </row>
    <row r="42" spans="1:24" ht="22.5" x14ac:dyDescent="0.25">
      <c r="A42" s="28">
        <v>40</v>
      </c>
      <c r="B42" s="3">
        <v>599686</v>
      </c>
      <c r="C42" s="3" t="s">
        <v>66</v>
      </c>
      <c r="D42" s="3" t="s">
        <v>16</v>
      </c>
      <c r="E42" s="3" t="s">
        <v>121</v>
      </c>
      <c r="F42" s="3"/>
      <c r="G42" s="3"/>
      <c r="H42" s="3">
        <v>28</v>
      </c>
      <c r="I42" s="14">
        <f t="shared" si="0"/>
        <v>28</v>
      </c>
      <c r="J42" s="3"/>
      <c r="K42" s="3"/>
      <c r="L42" s="3"/>
      <c r="M42" s="3"/>
      <c r="N42" s="3"/>
      <c r="O42" s="3"/>
      <c r="P42" s="6"/>
      <c r="Q42" s="6"/>
      <c r="R42" s="17">
        <f t="shared" si="8"/>
        <v>0</v>
      </c>
      <c r="S42" s="17">
        <f t="shared" si="9"/>
        <v>0</v>
      </c>
      <c r="T42" s="14">
        <f t="shared" si="10"/>
        <v>0</v>
      </c>
      <c r="U42" s="17">
        <f t="shared" si="11"/>
        <v>0</v>
      </c>
      <c r="V42" s="23">
        <f t="shared" si="12"/>
        <v>0</v>
      </c>
      <c r="W42" s="25">
        <f>MAX(I42+J42+L42)</f>
        <v>28</v>
      </c>
      <c r="X42" s="3" t="s">
        <v>114</v>
      </c>
    </row>
    <row r="43" spans="1:24" x14ac:dyDescent="0.25">
      <c r="A43" s="28">
        <v>41</v>
      </c>
      <c r="B43" s="3">
        <v>602217</v>
      </c>
      <c r="C43" s="3" t="s">
        <v>92</v>
      </c>
      <c r="D43" s="3" t="s">
        <v>16</v>
      </c>
      <c r="E43" s="3" t="s">
        <v>93</v>
      </c>
      <c r="F43" s="3"/>
      <c r="G43" s="3"/>
      <c r="H43" s="3">
        <v>23.5</v>
      </c>
      <c r="I43" s="14">
        <f t="shared" si="0"/>
        <v>23.5</v>
      </c>
      <c r="J43" s="3">
        <v>4</v>
      </c>
      <c r="K43" s="3" t="s">
        <v>54</v>
      </c>
      <c r="L43" s="3"/>
      <c r="M43" s="3"/>
      <c r="N43" s="3"/>
      <c r="O43" s="3"/>
      <c r="P43" s="8"/>
      <c r="Q43" s="5"/>
      <c r="R43" s="17"/>
      <c r="S43" s="17"/>
      <c r="T43" s="14"/>
      <c r="U43" s="17"/>
      <c r="V43" s="23"/>
      <c r="W43" s="25">
        <f>MAX(I43+J43+L43)</f>
        <v>27.5</v>
      </c>
      <c r="X43" s="3" t="s">
        <v>60</v>
      </c>
    </row>
    <row r="44" spans="1:24" x14ac:dyDescent="0.25">
      <c r="A44" s="28">
        <v>42</v>
      </c>
      <c r="B44" s="3">
        <v>610933</v>
      </c>
      <c r="C44" s="3" t="s">
        <v>38</v>
      </c>
      <c r="D44" s="3" t="s">
        <v>16</v>
      </c>
      <c r="E44" s="3" t="s">
        <v>23</v>
      </c>
      <c r="F44" s="3">
        <v>0</v>
      </c>
      <c r="G44" s="3"/>
      <c r="H44" s="3">
        <v>21.38</v>
      </c>
      <c r="I44" s="14">
        <f t="shared" si="0"/>
        <v>21.38</v>
      </c>
      <c r="J44" s="3">
        <v>4</v>
      </c>
      <c r="K44" s="3" t="s">
        <v>29</v>
      </c>
      <c r="L44" s="3"/>
      <c r="M44" s="3"/>
      <c r="N44" s="3"/>
      <c r="O44" s="3"/>
      <c r="P44" s="6"/>
      <c r="Q44" s="6"/>
      <c r="R44" s="17">
        <f xml:space="preserve"> IF(AND(K44 = "ΕΟΡΔΑΙΑΣ",M44 = "ΕΟΡΔΑΙΑΣ"), SUM(I44,J44,L44),  IF(K44 = "ΕΟΡΔΑΙΑΣ", SUM(I44,J44), 0) + IF(M44 = "ΕΟΡΔΑΙΑΣ", SUM(I44,L44),0)) + IF(O44 = "ΕΟΡΔΑΙΑΣ", N44, 0)  + IF(Q44 = "ΕΟΡΔΑΙΑΣ", P44, 0)</f>
        <v>0</v>
      </c>
      <c r="S44" s="17">
        <f xml:space="preserve"> IF(AND(K44 = "ΚΟΖΑΝΗΣ",M44 = "ΚΟΖΑΝΗΣ"), SUM(I44,J44,L44),  IF(K44 = "ΚΟΖΑΝΗΣ", SUM(I44,J44), 0) + IF(M44 = "ΚΟΖΑΝΗΣ", SUM(I44,L44),0)) + IF(O44 = "ΚΟΖΑΝΗΣ", N44, 0)  + IF(Q44 = "ΚΟΖΑΝΗΣ", P44, 0)</f>
        <v>25.38</v>
      </c>
      <c r="T44" s="14">
        <f xml:space="preserve"> IF(AND(K44 = "ΒΟΙΟΥ",M44 = "ΒΟΙΟΥ"), SUM(I44,J44,L44),  IF(K44 = "ΒΟΙΟΥ", SUM(I44,J44), 0) + IF(M44 = "ΒΟΙΟΥ", SUM(I44,L44),0)) + IF(O44 = "ΒΟΙΟΥ", N44, 0)  + IF(Q44 = "ΒΟΙΟΥ", P44, 0)</f>
        <v>0</v>
      </c>
      <c r="U44" s="17">
        <f xml:space="preserve"> IF(AND($K44 = "ΣΕΡΒΙΩΝ",$M44 = "ΣΕΡΒΙΩΝ"), SUM($I44,$J44,$L44),  IF($K44 = "ΣΕΡΒΙΩΝ", SUM($I44,$J44), 0) + IF($M44 = "ΣΕΡΒΙΩΝ", SUM($I44,$L44),0)) + IF($O44 = "ΣΕΡΒΙΩΝ", $N44, 0)  + IF($Q44 = "ΣΕΡΒΙΩΝ",$P44, 0)</f>
        <v>0</v>
      </c>
      <c r="V44" s="23">
        <f xml:space="preserve"> IF(AND($K44 = "ΒΕΛΒΕΝΤΟΥ",$M44 = "ΒΕΛΒΕΝΤΟΥ"), SUM($I44,$J44,$L44),  IF($K44 = "ΒΕΛΒΕΝΤΟΥ", SUM($I44,$J44), 0) + IF($M44 = "ΒΕΛΒΕΝΤΟΥ", SUM($I44,$L44),0)) + IF($O44 = "ΒΕΛΒΕΝΤΟΥ", $N44, 0)  + IF($Q44 = "ΒΕΛΒΕΝΤΟΥ",$P44, 0)</f>
        <v>0</v>
      </c>
      <c r="W44" s="25">
        <f>MAX(I44+J44+L44)</f>
        <v>25.38</v>
      </c>
      <c r="X44" s="3" t="s">
        <v>119</v>
      </c>
    </row>
    <row r="45" spans="1:24" x14ac:dyDescent="0.25">
      <c r="A45" s="28">
        <v>43</v>
      </c>
      <c r="B45" s="3">
        <v>621800</v>
      </c>
      <c r="C45" s="3" t="s">
        <v>85</v>
      </c>
      <c r="D45" s="3" t="s">
        <v>16</v>
      </c>
      <c r="E45" s="3" t="s">
        <v>91</v>
      </c>
      <c r="F45" s="3">
        <v>9</v>
      </c>
      <c r="G45" s="11"/>
      <c r="H45" s="10">
        <v>15.125</v>
      </c>
      <c r="I45" s="14">
        <f t="shared" si="0"/>
        <v>24.125</v>
      </c>
      <c r="J45" s="3"/>
      <c r="K45" s="3"/>
      <c r="L45" s="3"/>
      <c r="M45" s="3"/>
      <c r="N45" s="3"/>
      <c r="O45" s="3"/>
      <c r="P45" s="6"/>
      <c r="Q45" s="6"/>
      <c r="R45" s="17">
        <f xml:space="preserve"> IF(AND(K45 = "ΕΟΡΔΑΙΑΣ",M45 = "ΕΟΡΔΑΙΑΣ"), SUM(I45,J45,L45),  IF(K45 = "ΕΟΡΔΑΙΑΣ", SUM(I45,J45), 0) + IF(M45 = "ΕΟΡΔΑΙΑΣ", SUM(I45,L45),0)) + IF(O45 = "ΕΟΡΔΑΙΑΣ", N45, 0)  + IF(Q45 = "ΕΟΡΔΑΙΑΣ", P45, 0)</f>
        <v>0</v>
      </c>
      <c r="S45" s="17">
        <f xml:space="preserve"> IF(AND(K45 = "ΚΟΖΑΝΗΣ",M45 = "ΚΟΖΑΝΗΣ"), SUM(I45,J45,L45),  IF(K45 = "ΚΟΖΑΝΗΣ", SUM(I45,J45), 0) + IF(M45 = "ΚΟΖΑΝΗΣ", SUM(I45,L45),0)) + IF(O45 = "ΚΟΖΑΝΗΣ", N45, 0)  + IF(Q45 = "ΚΟΖΑΝΗΣ", P45, 0)</f>
        <v>0</v>
      </c>
      <c r="T45" s="14">
        <f xml:space="preserve"> IF(AND(K45 = "ΒΟΙΟΥ",M45 = "ΒΟΙΟΥ"), SUM(I45,J45,L45),  IF(K45 = "ΒΟΙΟΥ", SUM(I45,J45), 0) + IF(M45 = "ΒΟΙΟΥ", SUM(I45,L45),0)) + IF(O45 = "ΒΟΙΟΥ", N45, 0)  + IF(Q45 = "ΒΟΙΟΥ", P45, 0)</f>
        <v>0</v>
      </c>
      <c r="U45" s="17">
        <f xml:space="preserve"> IF(AND($K45 = "ΣΕΡΒΙΩΝ",$M45 = "ΣΕΡΒΙΩΝ"), SUM($I45,$J45,$L45),  IF($K45 = "ΣΕΡΒΙΩΝ", SUM($I45,$J45), 0) + IF($M45 = "ΣΕΡΒΙΩΝ", SUM($I45,$L45),0)) + IF($O45 = "ΣΕΡΒΙΩΝ", $N45, 0)  + IF($Q45 = "ΣΕΡΒΙΩΝ",$P45, 0)</f>
        <v>0</v>
      </c>
      <c r="V45" s="23">
        <f xml:space="preserve"> IF(AND($K45 = "ΒΕΛΒΕΝΤΟΥ",$M45 = "ΒΕΛΒΕΝΤΟΥ"), SUM($I45,$J45,$L45),  IF($K45 = "ΒΕΛΒΕΝΤΟΥ", SUM($I45,$J45), 0) + IF($M45 = "ΒΕΛΒΕΝΤΟΥ", SUM($I45,$L45),0)) + IF($O45 = "ΒΕΛΒΕΝΤΟΥ", $N45, 0)  + IF($Q45 = "ΒΕΛΒΕΝΤΟΥ",$P45, 0)</f>
        <v>0</v>
      </c>
      <c r="W45" s="25">
        <f>MAX(I45+J45+L45)</f>
        <v>24.125</v>
      </c>
      <c r="X45" s="3" t="s">
        <v>122</v>
      </c>
    </row>
    <row r="46" spans="1:24" ht="22.5" x14ac:dyDescent="0.25">
      <c r="A46" s="28">
        <v>44</v>
      </c>
      <c r="B46" s="3">
        <v>700586</v>
      </c>
      <c r="C46" s="3" t="s">
        <v>97</v>
      </c>
      <c r="D46" s="3" t="s">
        <v>16</v>
      </c>
      <c r="E46" s="3" t="s">
        <v>98</v>
      </c>
      <c r="F46" s="3"/>
      <c r="G46" s="3"/>
      <c r="H46" s="3">
        <v>16</v>
      </c>
      <c r="I46" s="14">
        <f t="shared" si="0"/>
        <v>16</v>
      </c>
      <c r="J46" s="3">
        <v>4</v>
      </c>
      <c r="K46" s="3" t="s">
        <v>29</v>
      </c>
      <c r="L46" s="3"/>
      <c r="M46" s="3"/>
      <c r="N46" s="3"/>
      <c r="O46" s="3"/>
      <c r="P46" s="8"/>
      <c r="Q46" s="5"/>
      <c r="R46" s="17">
        <f xml:space="preserve"> IF(AND(K46 = "ΕΟΡΔΑΙΑΣ",M46 = "ΕΟΡΔΑΙΑΣ"), SUM(I46,J46,L46),  IF(K46 = "ΕΟΡΔΑΙΑΣ", SUM(I46,J46), 0) + IF(M46 = "ΕΟΡΔΑΙΑΣ", SUM(I46,L46),0)) + IF(O46 = "ΕΟΡΔΑΙΑΣ", N46, 0)  + IF(Q46 = "ΕΟΡΔΑΙΑΣ", P46, 0)</f>
        <v>0</v>
      </c>
      <c r="S46" s="17">
        <f xml:space="preserve"> IF(AND(K46 = "ΚΟΖΑΝΗΣ",M46 = "ΚΟΖΑΝΗΣ"), SUM(I46,J46,L46),  IF(K46 = "ΚΟΖΑΝΗΣ", SUM(I46,J46), 0) + IF(M46 = "ΚΟΖΑΝΗΣ", SUM(I46,L46),0)) + IF(O46 = "ΚΟΖΑΝΗΣ", N46, 0)  + IF(Q46 = "ΚΟΖΑΝΗΣ", P46, 0)</f>
        <v>20</v>
      </c>
      <c r="T46" s="14">
        <f xml:space="preserve"> IF(AND(K46 = "ΒΟΙΟΥ",M46 = "ΒΟΙΟΥ"), SUM(I46,J46,L46),  IF(K46 = "ΒΟΙΟΥ", SUM(I46,J46), 0) + IF(M46 = "ΒΟΙΟΥ", SUM(I46,L46),0)) + IF(O46 = "ΒΟΙΟΥ", N46, 0)  + IF(Q46 = "ΒΟΙΟΥ", P46, 0)</f>
        <v>0</v>
      </c>
      <c r="U46" s="17">
        <f xml:space="preserve"> IF(AND($K46 = "ΣΕΡΒΙΩΝ",$M46 = "ΣΕΡΒΙΩΝ"), SUM($I46,$J46,$L46),  IF($K46 = "ΣΕΡΒΙΩΝ", SUM($I46,$J46), 0) + IF($M46 = "ΣΕΡΒΙΩΝ", SUM($I46,$L46),0)) + IF($O46 = "ΣΕΡΒΙΩΝ", $N46, 0)  + IF($Q46 = "ΣΕΡΒΙΩΝ",$P46, 0)</f>
        <v>0</v>
      </c>
      <c r="V46" s="23">
        <f xml:space="preserve"> IF(AND($K46 = "ΒΕΛΒΕΝΤΟΥ",$M46 = "ΒΕΛΒΕΝΤΟΥ"), SUM($I46,$J46,$L46),  IF($K46 = "ΒΕΛΒΕΝΤΟΥ", SUM($I46,$J46), 0) + IF($M46 = "ΒΕΛΒΕΝΤΟΥ", SUM($I46,$L46),0)) + IF($O46 = "ΒΕΛΒΕΝΤΟΥ", $N46, 0)  + IF($Q46 = "ΒΕΛΒΕΝΤΟΥ",$P46, 0)</f>
        <v>0</v>
      </c>
      <c r="W46" s="25">
        <f>SUM(I46+J46+L46+R10)</f>
        <v>20</v>
      </c>
      <c r="X46" s="3" t="s">
        <v>120</v>
      </c>
    </row>
    <row r="47" spans="1:24" x14ac:dyDescent="0.25">
      <c r="A47" s="28">
        <v>45</v>
      </c>
      <c r="B47" s="3">
        <v>616989</v>
      </c>
      <c r="C47" s="3" t="s">
        <v>40</v>
      </c>
      <c r="D47" s="3" t="s">
        <v>16</v>
      </c>
      <c r="E47" s="3" t="s">
        <v>39</v>
      </c>
      <c r="F47" s="3"/>
      <c r="G47" s="3"/>
      <c r="H47" s="3">
        <v>19.63</v>
      </c>
      <c r="I47" s="14">
        <f t="shared" si="0"/>
        <v>19.63</v>
      </c>
      <c r="J47" s="3"/>
      <c r="K47" s="3"/>
      <c r="L47" s="3" t="str">
        <f xml:space="preserve"> IF(M47 &lt;&gt; "", 10, "")</f>
        <v/>
      </c>
      <c r="M47" s="3"/>
      <c r="N47" s="3"/>
      <c r="O47" s="3"/>
      <c r="P47" s="8"/>
      <c r="Q47" s="5"/>
      <c r="R47" s="17">
        <f xml:space="preserve"> IF(AND(K47 = "ΕΟΡΔΑΙΑΣ",M47 = "ΕΟΡΔΑΙΑΣ"), SUM(I47,J47,L47),  IF(K47 = "ΕΟΡΔΑΙΑΣ", SUM(I47,J47), 0) + IF(M47 = "ΕΟΡΔΑΙΑΣ", SUM(I47,L47),0)) + IF(O47 = "ΕΟΡΔΑΙΑΣ", N47, 0)  + IF(Q47 = "ΕΟΡΔΑΙΑΣ", P47, 0)</f>
        <v>0</v>
      </c>
      <c r="S47" s="17">
        <f xml:space="preserve"> IF(AND(K47 = "ΚΟΖΑΝΗΣ",M47 = "ΚΟΖΑΝΗΣ"), SUM(I47,J47,L47),  IF(K47 = "ΚΟΖΑΝΗΣ", SUM(I47,J47), 0) + IF(M47 = "ΚΟΖΑΝΗΣ", SUM(I47,L47),0)) + IF(O47 = "ΚΟΖΑΝΗΣ", N47, 0)  + IF(Q47 = "ΚΟΖΑΝΗΣ", P47, 0)</f>
        <v>0</v>
      </c>
      <c r="T47" s="14">
        <f xml:space="preserve"> IF(AND(K47 = "ΒΟΙΟΥ",M47 = "ΒΟΙΟΥ"), SUM(I47,J47,L47),  IF(K47 = "ΒΟΙΟΥ", SUM(I47,J47), 0) + IF(M47 = "ΒΟΙΟΥ", SUM(I47,L47),0)) + IF(O47 = "ΒΟΙΟΥ", N47, 0)  + IF(Q47 = "ΒΟΙΟΥ", P47, 0)</f>
        <v>0</v>
      </c>
      <c r="U47" s="17">
        <f xml:space="preserve"> IF(AND($K47 = "ΣΕΡΒΙΩΝ",$M47 = "ΣΕΡΒΙΩΝ"), SUM($I47,$J47,$L47),  IF($K47 = "ΣΕΡΒΙΩΝ", SUM($I47,$J47), 0) + IF($M47 = "ΣΕΡΒΙΩΝ", SUM($I47,$L47),0)) + IF($O47 = "ΣΕΡΒΙΩΝ", $N47, 0)  + IF($Q47 = "ΣΕΡΒΙΩΝ",$P47, 0)</f>
        <v>0</v>
      </c>
      <c r="V47" s="23">
        <f xml:space="preserve"> IF(AND($K47 = "ΒΕΛΒΕΝΤΟΥ",$M47 = "ΒΕΛΒΕΝΤΟΥ"), SUM($I47,$J47,$L47),  IF($K47 = "ΒΕΛΒΕΝΤΟΥ", SUM($I47,$J47), 0) + IF($M47 = "ΒΕΛΒΕΝΤΟΥ", SUM($I47,$L47),0)) + IF($O47 = "ΒΕΛΒΕΝΤΟΥ", $N47, 0)  + IF($Q47 = "ΒΕΛΒΕΝΤΟΥ",$P47, 0)</f>
        <v>0</v>
      </c>
      <c r="W47" s="25">
        <v>19.63</v>
      </c>
      <c r="X47" s="3" t="s">
        <v>24</v>
      </c>
    </row>
  </sheetData>
  <sortState ref="A3:W52">
    <sortCondition descending="1" ref="W25"/>
  </sortState>
  <mergeCells count="1">
    <mergeCell ref="A1:X1"/>
  </mergeCells>
  <conditionalFormatting sqref="R41:V47 R5:V38">
    <cfRule type="cellIs" dxfId="3" priority="7" stopIfTrue="1" operator="equal">
      <formula>0</formula>
    </cfRule>
  </conditionalFormatting>
  <conditionalFormatting sqref="R39:V39">
    <cfRule type="cellIs" dxfId="2" priority="4" stopIfTrue="1" operator="equal">
      <formula>0</formula>
    </cfRule>
  </conditionalFormatting>
  <conditionalFormatting sqref="R40:V40">
    <cfRule type="cellIs" dxfId="1" priority="3" stopIfTrue="1" operator="equal">
      <formula>0</formula>
    </cfRule>
  </conditionalFormatting>
  <conditionalFormatting sqref="R3:V4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ΠΕ70 ΑΠΟΣΠΑΣΕΙΣ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2022-08-03T10:39:14Z</dcterms:modified>
</cp:coreProperties>
</file>