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120" yWindow="45" windowWidth="15480" windowHeight="9240"/>
  </bookViews>
  <sheets>
    <sheet name="Αποσπάσεις ΠΕ11" sheetId="17" r:id="rId1"/>
  </sheets>
  <calcPr calcId="125725"/>
</workbook>
</file>

<file path=xl/calcChain.xml><?xml version="1.0" encoding="utf-8"?>
<calcChain xmlns="http://schemas.openxmlformats.org/spreadsheetml/2006/main">
  <c r="J3" i="17"/>
  <c r="S3"/>
  <c r="T3"/>
  <c r="U3"/>
  <c r="V3"/>
  <c r="W3"/>
  <c r="J4"/>
  <c r="S4"/>
  <c r="X4" s="1"/>
  <c r="T4"/>
  <c r="U4"/>
  <c r="V4"/>
  <c r="W4"/>
  <c r="X3" l="1"/>
</calcChain>
</file>

<file path=xl/sharedStrings.xml><?xml version="1.0" encoding="utf-8"?>
<sst xmlns="http://schemas.openxmlformats.org/spreadsheetml/2006/main" count="39" uniqueCount="38">
  <si>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</si>
  <si>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</si>
  <si>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</si>
  <si>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</si>
  <si>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</si>
  <si>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</si>
  <si>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</si>
  <si>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</si>
  <si>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</si>
  <si>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</si>
  <si>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 xml:space="preserve">ΕΙΔΙΚΟΤΗΤΑ 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</si>
  <si>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</si>
  <si>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</si>
  <si>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</si>
  <si>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</si>
  <si>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 xml:space="preserve">ΥΠΟΧΡΕΩΤΙΚΟ ΩΡΑΡΙΟ 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</si>
  <si>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</si>
  <si>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</si>
  <si>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</si>
  <si>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</si>
  <si>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ΚΟΖΑΝΗΣ</t>
  </si>
  <si>
    <t>ΜΑΧ</t>
  </si>
  <si>
    <t>ΣΥΝΟΛΟ ΔΗΜΟΣ ΣΕΡΒΙΩΝ</t>
  </si>
  <si>
    <t>ΣΥΝΟΛΟ ΔΗΜΟΣ ΒΕΛΒΕΝΤΟΥ</t>
  </si>
  <si>
    <t>ΠΕ11</t>
  </si>
  <si>
    <t>ΠΥΣΠΕ Ηρακλείου</t>
  </si>
  <si>
    <t>Μίχος Νικόλαος</t>
  </si>
  <si>
    <t>ΠΥΣΠΕ Κέρκυρας</t>
  </si>
  <si>
    <t>ΣΕΡΒΙΩΝ</t>
  </si>
  <si>
    <t>ΔΣ 8ο Πτολ/δας 13+8 ώρες/εβδ</t>
  </si>
  <si>
    <t>ΔΣ 2ο Πτολ/δας 8+6 ώρες/εβδ
ΔΣ 9ο Πτολ/δας 8 ώρες/εβδ</t>
  </si>
  <si>
    <t>Επανατοποθέτηση</t>
  </si>
  <si>
    <t>Λουφοπούλου Ευαγγελία</t>
  </si>
  <si>
    <t xml:space="preserve">Σχολικές μονάδες τοποθέτησης
</t>
  </si>
  <si>
    <t>17ο ΔΣ Κοζάνης ΚΤ
10 ώρες/εβδ (Διευρυμένο ολοήμερο)
Δ/νση ΠΕ Κοζάνης
 11 ώρες/εβδ</t>
  </si>
  <si>
    <t>ΔΣ 2ο Πτολ/δας  ΚΤ                      4+8 ώρες/εβδ 
ΔΣ 18ο Κοζάνης 
10 ώρες/εβδ (Διευρυμένο ολοήμερο)</t>
  </si>
  <si>
    <t xml:space="preserve">ΟΡΓΑΝΙΚΗ </t>
  </si>
  <si>
    <t xml:space="preserve">Προσωρινή τοποθέτηση αποσπασμένων εκπαιδευτικών κλάδου ΠΕ11      / Τροποποιήσεις    / Πράξη 21  /31-8-2022  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</si>
</sst>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10"/>
      <name val="Arial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b/>
      <sz val="8"/>
      <name val="Calibri"/>
      <family val="2"/>
      <charset val="161"/>
    </font>
    <font>
      <sz val="8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8"/>
      <color rgb="FF000000"/>
      <name val="Calibri"/>
      <family val="2"/>
      <charset val="161"/>
    </font>
    <font>
      <b/>
      <sz val="8"/>
      <color rgb="FF000000"/>
      <name val="Calibri"/>
      <family val="2"/>
      <charset val="161"/>
    </font>
    <font>
      <b/>
      <sz val="8"/>
      <color rgb="FFFF0000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wrapText="1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</cellXfs>
  <cellStyles count="2">
    <cellStyle name="Κανονικό" xfId="0" builtinId="0"/>
    <cellStyle name="Κανονικό 4" xfId="1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"/>
  <sheetViews>
    <sheetView tabSelected="1" zoomScaleNormal="100" workbookViewId="0">
      <pane xSplit="3" ySplit="2" topLeftCell="D3" activePane="bottomRight" state="frozen"/>
      <selection activeCell="G33" sqref="G33"/>
      <selection pane="topRight" activeCell="G33" sqref="G33"/>
      <selection pane="bottomLeft" activeCell="G33" sqref="G33"/>
      <selection pane="bottomRight" activeCell="V10" sqref="V10"/>
    </sheetView>
  </sheetViews>
  <sheetFormatPr defaultColWidth="9.140625" defaultRowHeight="12.75"/>
  <cols>
    <col min="1" max="1" width="3.42578125" style="5" customWidth="1"/>
    <col min="2" max="2" width="7.140625" style="4" customWidth="1"/>
    <col min="3" max="3" width="10.85546875" style="4" customWidth="1"/>
    <col min="4" max="4" width="6" style="4" customWidth="1"/>
    <col min="5" max="5" width="10.7109375" style="4" customWidth="1"/>
    <col min="6" max="6" width="5.42578125" style="4" customWidth="1"/>
    <col min="7" max="7" width="4.5703125" style="4" customWidth="1"/>
    <col min="8" max="8" width="4.42578125" style="4" hidden="1" customWidth="1"/>
    <col min="9" max="9" width="6.140625" style="4" customWidth="1"/>
    <col min="10" max="10" width="6.28515625" style="4" customWidth="1"/>
    <col min="11" max="11" width="3.28515625" style="4" customWidth="1"/>
    <col min="12" max="12" width="10.42578125" style="4" customWidth="1"/>
    <col min="13" max="13" width="4.5703125" style="4" customWidth="1"/>
    <col min="14" max="14" width="10.42578125" style="4" customWidth="1"/>
    <col min="15" max="15" width="5.42578125" style="4" hidden="1" customWidth="1"/>
    <col min="16" max="16" width="8.42578125" style="4" hidden="1" customWidth="1"/>
    <col min="17" max="17" width="5" style="4" hidden="1" customWidth="1"/>
    <col min="18" max="18" width="6" style="4" hidden="1" customWidth="1"/>
    <col min="19" max="19" width="8.42578125" style="4" hidden="1" customWidth="1"/>
    <col min="20" max="20" width="8" style="4" customWidth="1"/>
    <col min="21" max="21" width="7.140625" style="4" hidden="1" customWidth="1"/>
    <col min="22" max="22" width="10.28515625" style="4" customWidth="1"/>
    <col min="23" max="23" width="10.28515625" style="4" hidden="1" customWidth="1"/>
    <col min="24" max="24" width="8.5703125" style="4" hidden="1" customWidth="1"/>
    <col min="25" max="25" width="13.7109375" style="4" customWidth="1"/>
    <col min="26" max="26" width="14.7109375" style="4" customWidth="1"/>
    <col min="27" max="16384" width="9.140625" style="4"/>
  </cols>
  <sheetData>
    <row r="1" spans="1:26" s="3" customFormat="1" ht="24.75" customHeight="1">
      <c r="A1" s="17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20" customHeight="1">
      <c r="A2" s="1" t="s">
        <v>9</v>
      </c>
      <c r="B2" s="2" t="s">
        <v>1</v>
      </c>
      <c r="C2" s="2" t="s">
        <v>0</v>
      </c>
      <c r="D2" s="2" t="s">
        <v>10</v>
      </c>
      <c r="E2" s="2" t="s">
        <v>36</v>
      </c>
      <c r="F2" s="2" t="s">
        <v>15</v>
      </c>
      <c r="G2" s="2" t="s">
        <v>11</v>
      </c>
      <c r="H2" s="2" t="s">
        <v>12</v>
      </c>
      <c r="I2" s="2" t="s">
        <v>13</v>
      </c>
      <c r="J2" s="2" t="s">
        <v>14</v>
      </c>
      <c r="K2" s="2" t="s">
        <v>2</v>
      </c>
      <c r="L2" s="2" t="s">
        <v>3</v>
      </c>
      <c r="M2" s="2" t="s">
        <v>4</v>
      </c>
      <c r="N2" s="2" t="s">
        <v>5</v>
      </c>
      <c r="O2" s="2" t="s">
        <v>16</v>
      </c>
      <c r="P2" s="2" t="s">
        <v>17</v>
      </c>
      <c r="Q2" s="2" t="s">
        <v>18</v>
      </c>
      <c r="R2" s="2" t="s">
        <v>19</v>
      </c>
      <c r="S2" s="1" t="s">
        <v>8</v>
      </c>
      <c r="T2" s="1" t="s">
        <v>7</v>
      </c>
      <c r="U2" s="1" t="s">
        <v>6</v>
      </c>
      <c r="V2" s="1" t="s">
        <v>22</v>
      </c>
      <c r="W2" s="1" t="s">
        <v>23</v>
      </c>
      <c r="X2" s="1" t="s">
        <v>21</v>
      </c>
      <c r="Y2" s="1" t="s">
        <v>33</v>
      </c>
      <c r="Z2" s="1" t="s">
        <v>31</v>
      </c>
    </row>
    <row r="3" spans="1:26" s="9" customFormat="1" ht="71.25" customHeight="1">
      <c r="A3" s="16">
        <v>1</v>
      </c>
      <c r="B3" s="11">
        <v>609692</v>
      </c>
      <c r="C3" s="12" t="s">
        <v>32</v>
      </c>
      <c r="D3" s="6" t="s">
        <v>24</v>
      </c>
      <c r="E3" s="7" t="s">
        <v>25</v>
      </c>
      <c r="F3" s="6">
        <v>21</v>
      </c>
      <c r="G3" s="6">
        <v>9</v>
      </c>
      <c r="H3" s="6"/>
      <c r="I3" s="10">
        <v>25.88</v>
      </c>
      <c r="J3" s="14">
        <f t="shared" ref="J3:J4" si="0">SUM(I3,H3,G3)</f>
        <v>34.879999999999995</v>
      </c>
      <c r="K3" s="6"/>
      <c r="L3" s="7"/>
      <c r="M3" s="6">
        <v>10</v>
      </c>
      <c r="N3" s="7" t="s">
        <v>20</v>
      </c>
      <c r="O3" s="6"/>
      <c r="P3" s="6"/>
      <c r="Q3" s="6"/>
      <c r="R3" s="7"/>
      <c r="S3" s="15">
        <f t="shared" ref="S3:S4" si="1" xml:space="preserve"> IF(AND(L3 = "ΕΟΡΔΑΙΑΣ",N3 = "ΕΟΡΔΑΙΑΣ"), SUM(J3,K3,M3),  IF(L3 = "ΕΟΡΔΑΙΑΣ", SUM(J3,K3), 0) + IF(N3 = "ΕΟΡΔΑΙΑΣ", SUM(J3,M3),0)) + IF(P3 = "ΕΟΡΔΑΙΑΣ", O3, 0)  + IF(R3 = "ΕΟΡΔΑΙΑΣ", Q3, 0)</f>
        <v>0</v>
      </c>
      <c r="T3" s="15">
        <f t="shared" ref="T3:T4" si="2" xml:space="preserve"> IF(AND(L3 = "ΚΟΖΑΝΗΣ",N3 = "ΚΟΖΑΝΗΣ"), SUM(J3,K3,M3),  IF(L3 = "ΚΟΖΑΝΗΣ", SUM(J3,K3), 0) + IF(N3 = "ΚΟΖΑΝΗΣ", SUM(J3,M3),0)) + IF(P3 = "ΚΟΖΑΝΗΣ", O3, 0)  + IF(R3 = "ΚΟΖΑΝΗΣ", Q3, 0)</f>
        <v>44.879999999999995</v>
      </c>
      <c r="U3" s="15">
        <f t="shared" ref="U3:U4" si="3" xml:space="preserve"> IF(AND(L3 = "ΒΟΙΟΥ",N3 = "ΒΟΙΟΥ"), SUM(J3,K3,M3),  IF(L3 = "ΒΟΙΟΥ", SUM(J3,K3), 0) + IF(N3 = "ΒΟΙΟΥ", SUM(J3,M3),0)) + IF(P3 = "ΒΟΙΟΥ", O3, 0)  + IF(R3 = "ΒΟΙΟΥ", Q3, 0)</f>
        <v>0</v>
      </c>
      <c r="V3" s="15">
        <f t="shared" ref="V3:V4" si="4" xml:space="preserve"> IF(AND($L3 = "ΣΕΡΒΙΩΝ",$N3 = "ΣΕΡΒΙΩΝ"), SUM($J3,$K3,$M3),  IF($L3 = "ΣΕΡΒΙΩΝ", SUM($J3,$K3), 0) + IF($N3 = "ΣΕΡΒΙΩΝ", SUM($J3,$M3),0)) + IF($P3 = "ΣΕΡΒΙΩΝ", $O3, 0)  + IF($R3 = "ΣΕΡΒΙΩΝ",$Q3, 0)</f>
        <v>0</v>
      </c>
      <c r="W3" s="15">
        <f t="shared" ref="W3:W4" si="5" xml:space="preserve"> IF(AND($L3 = "ΒΕΛΒΕΝΤΟΥ",$N3 = "ΒΕΛΒΕΝΤΟΥ"), SUM($J3,$K3,$M3),  IF($L3 = "ΒΕΛΒΕΝΤΟΥ", SUM($J3,$K3), 0) + IF($N3 = "ΒΕΛΒΕΝΤΟΥ", SUM($J3,$M3),0)) + IF($P3 = "ΒΕΛΒΕΝΤΟΥ", $O3, 0)  + IF($R3 = "ΒΕΛΒΕΝΤΟΥ",$Q3, 0)</f>
        <v>0</v>
      </c>
      <c r="X3" s="15">
        <f t="shared" ref="X3:X4" si="6">MAX(S3:W3,J3)</f>
        <v>44.879999999999995</v>
      </c>
      <c r="Y3" s="8" t="s">
        <v>29</v>
      </c>
      <c r="Z3" s="8" t="s">
        <v>34</v>
      </c>
    </row>
    <row r="4" spans="1:26" s="9" customFormat="1" ht="72" customHeight="1">
      <c r="A4" s="16">
        <v>2</v>
      </c>
      <c r="B4" s="11">
        <v>228018</v>
      </c>
      <c r="C4" s="13" t="s">
        <v>26</v>
      </c>
      <c r="D4" s="6" t="s">
        <v>24</v>
      </c>
      <c r="E4" s="7" t="s">
        <v>27</v>
      </c>
      <c r="F4" s="6">
        <v>22</v>
      </c>
      <c r="G4" s="6">
        <v>9</v>
      </c>
      <c r="H4" s="6"/>
      <c r="I4" s="10">
        <v>22.5</v>
      </c>
      <c r="J4" s="14">
        <f t="shared" si="0"/>
        <v>31.5</v>
      </c>
      <c r="K4" s="6">
        <v>4</v>
      </c>
      <c r="L4" s="7" t="s">
        <v>28</v>
      </c>
      <c r="M4" s="6"/>
      <c r="N4" s="7"/>
      <c r="O4" s="6"/>
      <c r="P4" s="6"/>
      <c r="Q4" s="6"/>
      <c r="R4" s="7"/>
      <c r="S4" s="15">
        <f t="shared" si="1"/>
        <v>0</v>
      </c>
      <c r="T4" s="15">
        <f t="shared" si="2"/>
        <v>0</v>
      </c>
      <c r="U4" s="15">
        <f t="shared" si="3"/>
        <v>0</v>
      </c>
      <c r="V4" s="15">
        <f t="shared" si="4"/>
        <v>35.5</v>
      </c>
      <c r="W4" s="15">
        <f t="shared" si="5"/>
        <v>0</v>
      </c>
      <c r="X4" s="15">
        <f t="shared" si="6"/>
        <v>35.5</v>
      </c>
      <c r="Y4" s="8" t="s">
        <v>30</v>
      </c>
      <c r="Z4" s="8" t="s">
        <v>35</v>
      </c>
    </row>
  </sheetData>
  <sortState ref="B3:Z10">
    <sortCondition descending="1" ref="X3:X10"/>
  </sortState>
  <mergeCells count="1">
    <mergeCell ref="A1:Z1"/>
  </mergeCells>
  <phoneticPr fontId="7" type="noConversion"/>
  <conditionalFormatting sqref="S3:X4">
    <cfRule type="cellIs" dxfId="0" priority="2" stopIfTrue="1" operator="equal">
      <formula>0</formula>
    </cfRule>
  </conditionalFormatting>
  <pageMargins left="0.2" right="0.23622047244094491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Αποσπάσεις ΠΕ11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2022-08-31T11:26:25Z</dcterms:modified>
</cp:coreProperties>
</file>