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ΠΙΝΑΚΑΣ ΠΕ70" sheetId="2" r:id="rId1"/>
    <sheet name="ΠΙΝΑΚΑΣ ΠΕ60" sheetId="3" r:id="rId2"/>
  </sheets>
  <calcPr calcId="125725"/>
</workbook>
</file>

<file path=xl/calcChain.xml><?xml version="1.0" encoding="utf-8"?>
<calcChain xmlns="http://schemas.openxmlformats.org/spreadsheetml/2006/main">
  <c r="L36" i="2"/>
  <c r="M36"/>
  <c r="N36"/>
  <c r="O36"/>
  <c r="L27"/>
  <c r="M27"/>
  <c r="N27"/>
  <c r="O27"/>
  <c r="L29"/>
  <c r="M29"/>
  <c r="N29"/>
  <c r="O29"/>
  <c r="L17"/>
  <c r="M17"/>
  <c r="N17"/>
  <c r="O17"/>
  <c r="P5" i="3"/>
  <c r="P6"/>
  <c r="P7"/>
  <c r="P8"/>
  <c r="P9"/>
  <c r="P10"/>
  <c r="P11"/>
  <c r="P12"/>
  <c r="P13"/>
  <c r="P14"/>
  <c r="P15"/>
  <c r="P16"/>
  <c r="P17"/>
  <c r="P18"/>
  <c r="P19"/>
  <c r="P20"/>
  <c r="P21"/>
  <c r="P22"/>
  <c r="P23"/>
  <c r="Q6"/>
  <c r="Q8"/>
  <c r="Q10"/>
  <c r="Q15"/>
  <c r="Q18"/>
  <c r="Q20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P4"/>
  <c r="O4"/>
  <c r="N47" i="2"/>
  <c r="L47"/>
  <c r="M47"/>
  <c r="O47"/>
  <c r="L33"/>
  <c r="M33"/>
  <c r="N33"/>
  <c r="O33"/>
  <c r="L25"/>
  <c r="M25"/>
  <c r="N25"/>
  <c r="O25"/>
  <c r="L23"/>
  <c r="M23"/>
  <c r="N23"/>
  <c r="O23"/>
  <c r="L22"/>
  <c r="M22"/>
  <c r="N22"/>
  <c r="O22"/>
  <c r="L5"/>
  <c r="M5"/>
  <c r="N5"/>
  <c r="O5"/>
  <c r="L6"/>
  <c r="M6"/>
  <c r="N6"/>
  <c r="O6"/>
  <c r="L9" i="3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7"/>
  <c r="M7"/>
  <c r="N7"/>
  <c r="L20" i="2"/>
  <c r="M20"/>
  <c r="N20"/>
  <c r="O20"/>
  <c r="L21" i="3"/>
  <c r="M21"/>
  <c r="N21"/>
  <c r="L22"/>
  <c r="M22"/>
  <c r="N22"/>
  <c r="L11" i="2"/>
  <c r="M11"/>
  <c r="N11"/>
  <c r="O11"/>
  <c r="L44"/>
  <c r="M44"/>
  <c r="N44"/>
  <c r="O44"/>
  <c r="L45"/>
  <c r="M45"/>
  <c r="N45"/>
  <c r="O45"/>
  <c r="L35"/>
  <c r="M35"/>
  <c r="N35"/>
  <c r="O35"/>
  <c r="L37"/>
  <c r="M37"/>
  <c r="N37"/>
  <c r="O37"/>
  <c r="L30"/>
  <c r="M30"/>
  <c r="N30"/>
  <c r="O30"/>
  <c r="L10"/>
  <c r="M10"/>
  <c r="N10"/>
  <c r="O10"/>
  <c r="L7"/>
  <c r="M7"/>
  <c r="N7"/>
  <c r="O7"/>
  <c r="L46"/>
  <c r="M46"/>
  <c r="N46"/>
  <c r="O46"/>
  <c r="B24" i="3"/>
  <c r="L32" i="2"/>
  <c r="M32"/>
  <c r="N32"/>
  <c r="O32"/>
  <c r="L8"/>
  <c r="L9"/>
  <c r="L12"/>
  <c r="L13"/>
  <c r="L52"/>
  <c r="M52"/>
  <c r="N52"/>
  <c r="O52"/>
  <c r="L39"/>
  <c r="M39"/>
  <c r="N39"/>
  <c r="O39"/>
  <c r="L21"/>
  <c r="M21"/>
  <c r="N21"/>
  <c r="O21"/>
  <c r="M9"/>
  <c r="N9"/>
  <c r="O9"/>
  <c r="L20" i="3"/>
  <c r="M20"/>
  <c r="N20"/>
  <c r="L4"/>
  <c r="M4"/>
  <c r="N4"/>
  <c r="L5"/>
  <c r="Q5" s="1"/>
  <c r="M5"/>
  <c r="N5"/>
  <c r="L6"/>
  <c r="M6"/>
  <c r="N6"/>
  <c r="L8"/>
  <c r="M8"/>
  <c r="N8"/>
  <c r="L16"/>
  <c r="M16"/>
  <c r="N16"/>
  <c r="L17"/>
  <c r="M17"/>
  <c r="N17"/>
  <c r="L18"/>
  <c r="M18"/>
  <c r="N18"/>
  <c r="L19"/>
  <c r="M19"/>
  <c r="N19"/>
  <c r="L23"/>
  <c r="M23"/>
  <c r="N23"/>
  <c r="L4" i="2"/>
  <c r="M4"/>
  <c r="N4"/>
  <c r="O4"/>
  <c r="M8"/>
  <c r="N8"/>
  <c r="O8"/>
  <c r="M12"/>
  <c r="N12"/>
  <c r="O12"/>
  <c r="M13"/>
  <c r="N13"/>
  <c r="O13"/>
  <c r="L14"/>
  <c r="M14"/>
  <c r="N14"/>
  <c r="O14"/>
  <c r="L15"/>
  <c r="M15"/>
  <c r="N15"/>
  <c r="O15"/>
  <c r="L16"/>
  <c r="M16"/>
  <c r="N16"/>
  <c r="O16"/>
  <c r="L18"/>
  <c r="M18"/>
  <c r="N18"/>
  <c r="O18"/>
  <c r="L19"/>
  <c r="M19"/>
  <c r="N19"/>
  <c r="O19"/>
  <c r="L24"/>
  <c r="M24"/>
  <c r="N24"/>
  <c r="O24"/>
  <c r="L26"/>
  <c r="M26"/>
  <c r="N26"/>
  <c r="O26"/>
  <c r="L28"/>
  <c r="M28"/>
  <c r="N28"/>
  <c r="O28"/>
  <c r="L31"/>
  <c r="M31"/>
  <c r="N31"/>
  <c r="O31"/>
  <c r="L34"/>
  <c r="M34"/>
  <c r="N34"/>
  <c r="O34"/>
  <c r="L38"/>
  <c r="M38"/>
  <c r="N38"/>
  <c r="O38"/>
  <c r="L40"/>
  <c r="M40"/>
  <c r="N40"/>
  <c r="O40"/>
  <c r="L41"/>
  <c r="M41"/>
  <c r="N41"/>
  <c r="O41"/>
  <c r="L42"/>
  <c r="M42"/>
  <c r="N42"/>
  <c r="O42"/>
  <c r="L43"/>
  <c r="M43"/>
  <c r="N43"/>
  <c r="O43"/>
  <c r="L48"/>
  <c r="M48"/>
  <c r="N48"/>
  <c r="O48"/>
  <c r="L49"/>
  <c r="M49"/>
  <c r="N49"/>
  <c r="O49"/>
  <c r="L50"/>
  <c r="M50"/>
  <c r="N50"/>
  <c r="O50"/>
  <c r="L51"/>
  <c r="M51"/>
  <c r="N51"/>
  <c r="O51"/>
  <c r="Q23" i="3"/>
  <c r="Q22"/>
  <c r="Q21"/>
  <c r="Q19"/>
  <c r="Q17"/>
  <c r="Q14"/>
  <c r="Q13"/>
  <c r="Q12"/>
  <c r="Q9"/>
  <c r="Q7"/>
  <c r="Q11"/>
  <c r="Q16" l="1"/>
  <c r="Q4"/>
</calcChain>
</file>

<file path=xl/sharedStrings.xml><?xml version="1.0" encoding="utf-8"?>
<sst xmlns="http://schemas.openxmlformats.org/spreadsheetml/2006/main" count="283" uniqueCount="149">
  <si>
    <t xml:space="preserve">ΣΧΟΛΙΚΗ ΜΟΝΑΔΑ </t>
  </si>
  <si>
    <t xml:space="preserve">ΜΟΡΙΑ ΜΕΤΑΘΕΣΗΣ </t>
  </si>
  <si>
    <t>ΕΤΟΣ ΤΟΠΟΘΕΤΗΣΗΣ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</si>
  <si>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</si>
  <si>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</si>
  <si>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</si>
  <si>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</si>
  <si>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</si>
  <si>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ΔΣ 3ο ΠΤΟΛ/ΔΑΣ</t>
  </si>
  <si>
    <t>ΚΟΖΑΝΗΣ</t>
  </si>
  <si>
    <t>ΝΓ ΠΡΟΑΣΤΙΟΥ</t>
  </si>
  <si>
    <t>ΝΓ ΦΟΥΦΑ</t>
  </si>
  <si>
    <t>ΝΓ 1ο ΚΡΟΚΟΥ</t>
  </si>
  <si>
    <t>ΝΓ 19ο ΠΤΟΛΕΜΑΪΔΑΣ</t>
  </si>
  <si>
    <t>ΔΣ ΚΑΙΣΑΡΕΙΑΣ</t>
  </si>
  <si>
    <t>ΔΣ ΠΡΟΑΣΤΙΟΥ</t>
  </si>
  <si>
    <t xml:space="preserve">ΔΣ 6ο ΠΤΟΛ/ΔΑΣ </t>
  </si>
  <si>
    <t>ΕΟΡΔΑΙΑΣ</t>
  </si>
  <si>
    <t>ΔΣ 2ο ΜΟΥΡΙΚΙΟΥ</t>
  </si>
  <si>
    <t xml:space="preserve">ΔΣ ΛΕΥΚΟΠΗΓΗΣ </t>
  </si>
  <si>
    <t xml:space="preserve">ΔΣ 1ο ΣΙΑΤΙΣΤΑΣ </t>
  </si>
  <si>
    <t xml:space="preserve">ΔΣ ΠΕΡΔΙΚΚΑ </t>
  </si>
  <si>
    <t>ΔΣ 2ο ΚΡΟΚΟΥ</t>
  </si>
  <si>
    <t xml:space="preserve">ΔΣ ΑΣΒΕΣΤΟΠΕΤΡΑΣ </t>
  </si>
  <si>
    <t xml:space="preserve">ΝΓ 11ο ΚΟΖΑΝΗΣ </t>
  </si>
  <si>
    <t xml:space="preserve">ΝΓ 13ο ΚΟΖΑΝΗΣ </t>
  </si>
  <si>
    <t>ΔΣ ΜΑΥΡΟΔΕΝΔΡΙΟΥ</t>
  </si>
  <si>
    <t>ΔΣ ΞΗΡΟΛΙΜΝΗΣ</t>
  </si>
  <si>
    <t xml:space="preserve">ΔΣ ΝΕΑΠΟΛΗΣ </t>
  </si>
  <si>
    <t xml:space="preserve">ΣΥΝΟΛΟ ΥΠΕΡΑΡΙΘΜΙΩΝ </t>
  </si>
  <si>
    <t>ΣΥΝΟΛΟ ΔΗΜΟΣ ΒΟΙΟΥ</t>
  </si>
  <si>
    <t>ΣΥΝΟΛΟ ΔΗΜΟΣ  ΚΟΖΑΝΗΣ</t>
  </si>
  <si>
    <t>ΣΥΝΟΛΟ ΔΗΜΟΣ ΕΟΡΔΑΙΑΣ</t>
  </si>
  <si>
    <t>ΟΝ/ΜΟ</t>
  </si>
  <si>
    <t xml:space="preserve">ΝΓ 9ο ΚΟΖΑΝΗΣ </t>
  </si>
  <si>
    <t>ΝΓ 17ο ΚΟΖΑΝΗΣ</t>
  </si>
  <si>
    <t xml:space="preserve">ΝΓ ΚΟΙΛΩΝ </t>
  </si>
  <si>
    <t>ΝΓ ΓΑΛΑΤΕΙΑΣ</t>
  </si>
  <si>
    <t xml:space="preserve">ΔΣ ΑΓΙΟΥ ΔΗΜΗΤΡΙΟΥ </t>
  </si>
  <si>
    <t>ΔΣ 12ο ΠΤΟΛΕΜΑΪΔΑΣ</t>
  </si>
  <si>
    <t>ΔΣ ΑΡΔΑΣΣΑΣ</t>
  </si>
  <si>
    <t>Σύνολο</t>
  </si>
  <si>
    <t xml:space="preserve">ΔΣ ΒΕΛΒΕΝΤΟΥ </t>
  </si>
  <si>
    <t xml:space="preserve">Στεργίου Ευστρατία </t>
  </si>
  <si>
    <t xml:space="preserve">Ναι </t>
  </si>
  <si>
    <t>ΣΥΝΟΛΟ ΔΗΜΟΣ  ΒΕΛΒΕΝΤΟΥ</t>
  </si>
  <si>
    <t xml:space="preserve">Ιωαννίδου Ευτέρπη </t>
  </si>
  <si>
    <t xml:space="preserve">Αναστολή </t>
  </si>
  <si>
    <t>Μήτκα Καλλιρόη</t>
  </si>
  <si>
    <t xml:space="preserve">Τυρνενοπούλου Αικατερίνη </t>
  </si>
  <si>
    <t xml:space="preserve">Μίντσης Χρήστος </t>
  </si>
  <si>
    <t xml:space="preserve">ΔΣ 2ο ΣΙΑΤΙΣΤΑΣ </t>
  </si>
  <si>
    <t xml:space="preserve">Θεοδωρίδου Αλεξία </t>
  </si>
  <si>
    <t xml:space="preserve">ΔΣ ΑΓΙΑΣ ΠΑΡΑΣΚΕΥΗΣ </t>
  </si>
  <si>
    <t xml:space="preserve">ΔΣ ΑΝΩ ΚΩΜΗΣ </t>
  </si>
  <si>
    <t xml:space="preserve">ΔΣ ΚΛΕΙΤΟΥ </t>
  </si>
  <si>
    <t>ΔΣ 1ο ΠΤΟΛ/ΔΑΣ</t>
  </si>
  <si>
    <t xml:space="preserve">ΔΣ 7ο ΠΤΟΛ/ΔΑΣ </t>
  </si>
  <si>
    <t>ΔΣ 1ο ΒΕΡΜΙΟΥ</t>
  </si>
  <si>
    <t xml:space="preserve">ΔΣ 1ο ΜΟΥΡΙΚΙΟΥ </t>
  </si>
  <si>
    <t xml:space="preserve">ΔΣ ΓΑΛΑΤΙΝΗΣ </t>
  </si>
  <si>
    <t xml:space="preserve">ΔΣ ΚΑΛΟΝΕΡΙΟΥ ΜΙΚΡΟΚΑΣΤΡΟΥ </t>
  </si>
  <si>
    <t xml:space="preserve">Σαουλίδου Ειρήνη </t>
  </si>
  <si>
    <t xml:space="preserve">Σουλίδης Κωνσταντίνος </t>
  </si>
  <si>
    <t xml:space="preserve">ΝΓ ΑΙΑΝΗΣ </t>
  </si>
  <si>
    <t xml:space="preserve">ΝΓ 9ο ΠΤΟΛ/ΔΑΣ </t>
  </si>
  <si>
    <t xml:space="preserve">ΝΓ 6ο ΠΤΟΛ/ΔΑΣ </t>
  </si>
  <si>
    <t xml:space="preserve">ΝΓ 2ο ΒΕΛΒΕΝΤΟΥ </t>
  </si>
  <si>
    <t xml:space="preserve">ΝΓ ΜΙΚΡΟΚΑΣΤΡΟΥ </t>
  </si>
  <si>
    <t xml:space="preserve">ΝΓ ΤΣΟΤΥΛΙΟΥ </t>
  </si>
  <si>
    <t xml:space="preserve">Τσιφτσή Ελένη </t>
  </si>
  <si>
    <t>Τσιντζικλή Θεοδώρα</t>
  </si>
  <si>
    <t>Αναγνώστου Βάια</t>
  </si>
  <si>
    <t>Νακόπουλος Αθανάσιος</t>
  </si>
  <si>
    <t>Ναι</t>
  </si>
  <si>
    <t>Πατσιλιά Παρασκευή</t>
  </si>
  <si>
    <t>Αποσέρκογλου Κυριακή</t>
  </si>
  <si>
    <t>Όχι</t>
  </si>
  <si>
    <t>Σαρβάνη Ευδοκία</t>
  </si>
  <si>
    <t>Σίπτση Ελένη</t>
  </si>
  <si>
    <t>Νικολάου Νικόλαος</t>
  </si>
  <si>
    <t>Παπαδόπουλος Χρήστος</t>
  </si>
  <si>
    <t>Πάτκας Ευάγγελος</t>
  </si>
  <si>
    <t>Ρίτσκου Αικατερίνη</t>
  </si>
  <si>
    <t>Ρέμπελου Μαριάνθη</t>
  </si>
  <si>
    <t>Βασιλείου Αλεξάνδρα</t>
  </si>
  <si>
    <t>Τέλιος Βασίλειος</t>
  </si>
  <si>
    <t>Μαυρίδου Λευκοθέα</t>
  </si>
  <si>
    <t>Ντέρος Ιωάννης</t>
  </si>
  <si>
    <t>Γεωργιάδου Παρθένα</t>
  </si>
  <si>
    <t>Λαφαζάνη Παρθένα</t>
  </si>
  <si>
    <t>ΒΟΙΟΥ</t>
  </si>
  <si>
    <t>Χρυσοχοϊδης Νικόλαος</t>
  </si>
  <si>
    <t>Τζέλη Φωτεινή</t>
  </si>
  <si>
    <t>Καραλευθέρη Σοφία</t>
  </si>
  <si>
    <t>Σαπαλίδου Παρθένα</t>
  </si>
  <si>
    <t>Φωστηροπούλου Φρειδερίκη</t>
  </si>
  <si>
    <t>Νακόπουλος Πασχάλης</t>
  </si>
  <si>
    <t>Ουζούνογλου Αναστασία</t>
  </si>
  <si>
    <t>Σουλίδης Χρήστος</t>
  </si>
  <si>
    <t>Ιορδανίδου Αλεξάνδρα</t>
  </si>
  <si>
    <t>Πεταλωτή Σταυρούλα</t>
  </si>
  <si>
    <t>Σιούτη Φανή</t>
  </si>
  <si>
    <t>ΔΣ ΠΟΝΤΟΚΩΜΗΣ</t>
  </si>
  <si>
    <t>Μητσάλη Αγάπη</t>
  </si>
  <si>
    <t>Καραβίδα Μαρία</t>
  </si>
  <si>
    <t>Παυλίδου Χρυσούλα</t>
  </si>
  <si>
    <t>Αρβανιτάκη - Βαϊράμη Ευτέρπη</t>
  </si>
  <si>
    <t>Δούβλου Ζωή</t>
  </si>
  <si>
    <t>Αναστολή</t>
  </si>
  <si>
    <t>Δημούλα Κωνσταντινιά</t>
  </si>
  <si>
    <t>Σταυρίδου Εύχαρις</t>
  </si>
  <si>
    <t xml:space="preserve">ΔΗΛΩΣΗ ΥΠΕΡΑΡΙΘΜΙΑΣ  ΝΑΙ ΌΧΙ </t>
  </si>
  <si>
    <t xml:space="preserve">ΔΗΛΩΣΗ ΥΠΕΡΑΡΙΘΜΙΑΣ ΝΑΙ ΌΧΙ </t>
  </si>
  <si>
    <t xml:space="preserve">ΒόγδουΑικατερίνη </t>
  </si>
  <si>
    <t xml:space="preserve">Όχι </t>
  </si>
  <si>
    <t xml:space="preserve">Παρδάλη Δήμητρα </t>
  </si>
  <si>
    <t xml:space="preserve">Κούτσιανου Ευαγγελία </t>
  </si>
  <si>
    <t xml:space="preserve">Οχι </t>
  </si>
  <si>
    <t xml:space="preserve">Ζαβερδινού Αικατερίνη </t>
  </si>
  <si>
    <t>Παπαστέργιου Πολυξένη</t>
  </si>
  <si>
    <t xml:space="preserve">Θωμαίδου Σοφία </t>
  </si>
  <si>
    <t xml:space="preserve">Μήτρου Αναστασία </t>
  </si>
  <si>
    <t xml:space="preserve">Χρυσοχόου Θεοδώρα </t>
  </si>
  <si>
    <t xml:space="preserve">Αποστολίδου Ευρυκόμη </t>
  </si>
  <si>
    <t xml:space="preserve">Μπουρνουσούζη Μαρία </t>
  </si>
  <si>
    <t xml:space="preserve">Κεβρεκίδου Κυριακή </t>
  </si>
  <si>
    <t xml:space="preserve">Ζίγκου Ευανθία </t>
  </si>
  <si>
    <t>Βούλγαρη Αθανασία</t>
  </si>
  <si>
    <t xml:space="preserve">Σαμαρά Ναούμα </t>
  </si>
  <si>
    <t xml:space="preserve">Καμπέρης Νικόλαος </t>
  </si>
  <si>
    <t xml:space="preserve">Τρίμπου Ευαγγελία </t>
  </si>
  <si>
    <t>Ζάπτση Ευαγγελία</t>
  </si>
  <si>
    <t>Κωλέση Αναστασία</t>
  </si>
  <si>
    <t xml:space="preserve">Γεωργαλή Αγνή </t>
  </si>
  <si>
    <t xml:space="preserve">Σταμάτογλου Μαρία </t>
  </si>
  <si>
    <t xml:space="preserve">Κωλέτση Αθανασία </t>
  </si>
  <si>
    <t>ΣΥΝΟΛΟ ΔΗΜΟΣ ΒΕΛΒΕΝΤΟΥ</t>
  </si>
  <si>
    <t>ΣΥΝΟΛΟ ΔΗΜΟΣ ΣΕΡΒΙΩΝ</t>
  </si>
  <si>
    <t>ΣΕΡΒΙΩΝ</t>
  </si>
  <si>
    <t>ΒΕΛΒΕΝΤΟΥ</t>
  </si>
  <si>
    <t>ΜΑΞ</t>
  </si>
  <si>
    <t>Μαυροπούλου Γενοβέφα</t>
  </si>
  <si>
    <t>ΠΡΑΞΗ 18η / 31-8-2020</t>
  </si>
  <si>
    <t>Χρυσάνη Αθηνά</t>
  </si>
  <si>
    <t>ΠΡΑΞΗ 19/ 05-08-2020</t>
  </si>
  <si>
    <t>ΟΝΟΜΑΣΤΙΚΟΣ ΧΑΡΑΚΤΗΡΙΣΜΟΣ ΛΕΙΤΟΥΡΓΙΚΑ ΥΠΕΡΑΡΙΘΜΩΝ ΕΚΠΑΙΔΕΥΤΙΚΩΝ ΚΛΑΔΟΥ ΠΕ70 ΣΕ ΣΧΟΛΙΚΕΣ ΜΟΝΑΔΕΣ ΤΟΥ ΠΥΣΠΕ ΚΟΖΑΝΗΣ ΓΙΑ ΤΟ ΔΙΔΑΚΤΙΚΟ ΕΤΟΣ 2020-2021 / ΔΙΟΡΘΩΣΕΙΣ ΣΤΗΝ ΑΝΑΓΡΑΦΗ ΤΩΝ ΣΤΟΙΧΕΙΩΝ</t>
  </si>
  <si>
    <t>ΟΝΟΜΑΣΤΙΚΟΣ ΧΑΡΑΚΤΗΡΙΣΜΟΣ ΛΕΙΤΟΥΡΓΙΚΑ ΥΠΕΡΑΡΙΘΜΩΝ ΕΚΠΑΙΔΕΥΤΙΚΩΝ ΚΛΑΔΟΥ ΠΕ60 ΣΕ ΣΧΟΛΙΚΕΣ ΜΟΝΑΔΕΣ ΤΟΥ ΠΥΣΠΕ ΚΟΖΑΝΗΣ ΓΙΑ ΤΟ ΔΙΔΑΚΤΙΚΟ ΕΤΟΣ 2020-2021 / ΔΙΟΡΘΩΣΕΙΣ ΣΤΗΝ ΑΝΑΓΡΑΦΗ ΤΩΝ ΣΤΟΙΧΕΙΩΝ</t>
  </si>
  <si>
    <t>Γκουντούλα Χρυσούλα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</si>
</sst>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9"/>
      <name val="Calibri"/>
      <family val="2"/>
      <charset val="161"/>
    </font>
    <font>
      <b/>
      <sz val="10"/>
      <name val="Calibri"/>
      <family val="2"/>
      <charset val="161"/>
    </font>
    <font>
      <b/>
      <sz val="12"/>
      <name val="Calibri"/>
      <family val="2"/>
    </font>
    <font>
      <b/>
      <sz val="8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name val="Calibri"/>
      <family val="2"/>
      <charset val="161"/>
    </font>
    <font>
      <b/>
      <sz val="7"/>
      <name val="Calibri"/>
      <family val="2"/>
      <charset val="161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sz val="7"/>
      <color rgb="FFFF0000"/>
      <name val="Calibri"/>
      <family val="2"/>
      <charset val="161"/>
    </font>
    <font>
      <sz val="7"/>
      <color theme="1"/>
      <name val="Calibri"/>
      <family val="2"/>
      <charset val="161"/>
    </font>
    <font>
      <b/>
      <sz val="7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0"/>
  <sheetViews>
    <sheetView tabSelected="1" zoomScale="120" zoomScaleNormal="120" workbookViewId="0">
      <pane xSplit="4" ySplit="3" topLeftCell="E4" activePane="bottomRight" state="frozen"/>
      <selection activeCell="G33" sqref="G33"/>
      <selection pane="topRight" activeCell="G33" sqref="G33"/>
      <selection pane="bottomLeft" activeCell="G33" sqref="G33"/>
      <selection pane="bottomRight" sqref="A1:O1"/>
    </sheetView>
  </sheetViews>
  <sheetFormatPr defaultRowHeight="15"/>
  <cols>
    <col min="1" max="1" width="13.42578125" style="1" customWidth="1"/>
    <col min="2" max="2" width="4.140625" style="2" customWidth="1"/>
    <col min="3" max="3" width="6.85546875" style="2" customWidth="1"/>
    <col min="4" max="4" width="11" style="2" customWidth="1"/>
    <col min="5" max="5" width="6.5703125" style="2" customWidth="1"/>
    <col min="6" max="6" width="4.28515625" style="2" customWidth="1"/>
    <col min="7" max="7" width="10" style="2" customWidth="1"/>
    <col min="8" max="8" width="4.140625" style="2" customWidth="1"/>
    <col min="9" max="9" width="7.140625" style="2" customWidth="1"/>
    <col min="10" max="10" width="4.140625" style="2" customWidth="1"/>
    <col min="11" max="11" width="6.28515625" style="2" customWidth="1"/>
    <col min="12" max="12" width="5" style="2" customWidth="1"/>
    <col min="13" max="13" width="4.7109375" style="2" customWidth="1"/>
    <col min="14" max="14" width="4.5703125" style="2" customWidth="1"/>
    <col min="15" max="15" width="4.7109375" style="2" customWidth="1"/>
    <col min="16" max="16384" width="9.140625" style="2"/>
  </cols>
  <sheetData>
    <row r="1" spans="1:15" ht="22.5" customHeight="1">
      <c r="A1" s="68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4" customFormat="1" ht="30.75" customHeight="1">
      <c r="A2" s="69" t="s">
        <v>146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10.25" customHeight="1">
      <c r="A3" s="8" t="s">
        <v>0</v>
      </c>
      <c r="B3" s="9" t="s">
        <v>29</v>
      </c>
      <c r="C3" s="8" t="s">
        <v>3</v>
      </c>
      <c r="D3" s="8" t="s">
        <v>33</v>
      </c>
      <c r="E3" s="9" t="s">
        <v>112</v>
      </c>
      <c r="F3" s="9" t="s">
        <v>2</v>
      </c>
      <c r="G3" s="9" t="s">
        <v>1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32</v>
      </c>
      <c r="M3" s="9" t="s">
        <v>31</v>
      </c>
      <c r="N3" s="9" t="s">
        <v>30</v>
      </c>
      <c r="O3" s="9" t="s">
        <v>45</v>
      </c>
    </row>
    <row r="4" spans="1:15" ht="24.75" customHeight="1">
      <c r="A4" s="62" t="s">
        <v>38</v>
      </c>
      <c r="B4" s="11">
        <v>1</v>
      </c>
      <c r="C4" s="11">
        <v>607570</v>
      </c>
      <c r="D4" s="11" t="s">
        <v>148</v>
      </c>
      <c r="E4" s="11" t="s">
        <v>115</v>
      </c>
      <c r="F4" s="12">
        <v>2019</v>
      </c>
      <c r="G4" s="13">
        <v>117.99</v>
      </c>
      <c r="H4" s="11">
        <v>4</v>
      </c>
      <c r="I4" s="11" t="s">
        <v>17</v>
      </c>
      <c r="J4" s="11"/>
      <c r="K4" s="11"/>
      <c r="L4" s="13">
        <f t="shared" ref="L4:L51" si="0" xml:space="preserve"> IF(AND(I4 = "ΕΟΡΔΑΙΑΣ",K4 = "ΕΟΡΔΑΙΑΣ"), SUM(G4,H4,J4),  IF(I4 = "ΕΟΡΔΑΙΑΣ", SUM(G4,H4), 0) + IF(K4 = "ΕΟΡΔΑΙΑΣ", SUM(G4,J4),0))</f>
        <v>121.99</v>
      </c>
      <c r="M4" s="13">
        <f t="shared" ref="M4:M51" si="1" xml:space="preserve"> IF(AND(I4 = "ΚΟΖΑΝΗΣ",K4 = "ΚΟΖΑΝΗΣ"), SUM(G4,H4,J4),  IF(I4 = "ΚΟΖΑΝΗΣ", SUM(G4,H4), 0) + IF(K4 = "ΚΟΖΑΝΗΣ", SUM(G4,J4),0))</f>
        <v>0</v>
      </c>
      <c r="N4" s="13">
        <f t="shared" ref="N4:N51" si="2" xml:space="preserve"> IF(AND(I4 = "ΒΟΙΟΥ",K4 = "ΒΟΙΟΥ"), SUM(G4,H4,J4),  IF(I4 = "ΒΟΙΟΥ", SUM(G4,H4), 0) + IF(K4 = "ΒΟΙΟΥ", SUM(G4,J4),0))</f>
        <v>0</v>
      </c>
      <c r="O4" s="13">
        <f t="shared" ref="O4:O51" si="3" xml:space="preserve"> IF(AND(I4 = "ΣΕΡΒΙΩΝ ΒΕΛΒΕΝΤΟΥ",K4 = "ΣΕΡΒΙΩΝ ΒΕΛΒΕΝΤΟΥ"), SUM(G4,H4,J4),  IF(I4 = "ΣΕΡΒΙΩΝ ΒΕΛΒΕΝΤΟΥ", SUM(G4,H4), 0) + IF(K4 = "ΣΕΡΒΙΩΝ ΒΕΛΒΕΝΤΟΥ", SUM(G4,J4),0))</f>
        <v>0</v>
      </c>
    </row>
    <row r="5" spans="1:15" ht="24.75" customHeight="1">
      <c r="A5" s="66"/>
      <c r="B5" s="11">
        <v>2</v>
      </c>
      <c r="C5" s="11">
        <v>596104</v>
      </c>
      <c r="D5" s="11" t="s">
        <v>130</v>
      </c>
      <c r="E5" s="11" t="s">
        <v>44</v>
      </c>
      <c r="F5" s="12"/>
      <c r="G5" s="13">
        <v>140.02000000000001</v>
      </c>
      <c r="H5" s="11"/>
      <c r="I5" s="11"/>
      <c r="J5" s="11"/>
      <c r="K5" s="11"/>
      <c r="L5" s="13">
        <f xml:space="preserve"> IF(AND(I5 = "ΕΟΡΔΑΙΑΣ",K5 = "ΕΟΡΔΑΙΑΣ"), SUM(G5,H5,J5),  IF(I5 = "ΕΟΡΔΑΙΑΣ", SUM(G5,H5), 0) + IF(K5 = "ΕΟΡΔΑΙΑΣ", SUM(G5,J5),0))</f>
        <v>0</v>
      </c>
      <c r="M5" s="13">
        <f xml:space="preserve"> IF(AND(I5 = "ΚΟΖΑΝΗΣ",K5 = "ΚΟΖΑΝΗΣ"), SUM(G5,H5,J5),  IF(I5 = "ΚΟΖΑΝΗΣ", SUM(G5,H5), 0) + IF(K5 = "ΚΟΖΑΝΗΣ", SUM(G5,J5),0))</f>
        <v>0</v>
      </c>
      <c r="N5" s="13">
        <f xml:space="preserve"> IF(AND(I5 = "ΒΟΙΟΥ",K5 = "ΒΟΙΟΥ"), SUM(G5,H5,J5),  IF(I5 = "ΒΟΙΟΥ", SUM(G5,H5), 0) + IF(K5 = "ΒΟΙΟΥ", SUM(G5,J5),0))</f>
        <v>0</v>
      </c>
      <c r="O5" s="13">
        <f xml:space="preserve"> IF(AND(I5 = "ΣΕΡΒΙΩΝ ΒΕΛΒΕΝΤΟΥ",K5 = "ΣΕΡΒΙΩΝ ΒΕΛΒΕΝΤΟΥ"), SUM(G5,H5,J5),  IF(I5 = "ΣΕΡΒΙΩΝ ΒΕΛΒΕΝΤΟΥ", SUM(G5,H5), 0) + IF(K5 = "ΣΕΡΒΙΩΝ ΒΕΛΒΕΝΤΟΥ", SUM(G5,J5),0))</f>
        <v>0</v>
      </c>
    </row>
    <row r="6" spans="1:15" ht="24.75" customHeight="1">
      <c r="A6" s="63"/>
      <c r="B6" s="11">
        <v>3</v>
      </c>
      <c r="C6" s="11">
        <v>607297</v>
      </c>
      <c r="D6" s="11" t="s">
        <v>131</v>
      </c>
      <c r="E6" s="11" t="s">
        <v>44</v>
      </c>
      <c r="F6" s="12"/>
      <c r="G6" s="13">
        <v>109.15</v>
      </c>
      <c r="H6" s="11">
        <v>4</v>
      </c>
      <c r="I6" s="11" t="s">
        <v>17</v>
      </c>
      <c r="J6" s="11">
        <v>4</v>
      </c>
      <c r="K6" s="11" t="s">
        <v>17</v>
      </c>
      <c r="L6" s="13">
        <f xml:space="preserve"> IF(AND(I6 = "ΕΟΡΔΑΙΑΣ",K6 = "ΕΟΡΔΑΙΑΣ"), SUM(G6,H6,J6),  IF(I6 = "ΕΟΡΔΑΙΑΣ", SUM(G6,H6), 0) + IF(K6 = "ΕΟΡΔΑΙΑΣ", SUM(G6,J6),0))</f>
        <v>117.15</v>
      </c>
      <c r="M6" s="13">
        <f xml:space="preserve"> IF(AND(I6 = "ΚΟΖΑΝΗΣ",K6 = "ΚΟΖΑΝΗΣ"), SUM(G6,H6,J6),  IF(I6 = "ΚΟΖΑΝΗΣ", SUM(G6,H6), 0) + IF(K6 = "ΚΟΖΑΝΗΣ", SUM(G6,J6),0))</f>
        <v>0</v>
      </c>
      <c r="N6" s="13">
        <f xml:space="preserve"> IF(AND(I6 = "ΒΟΙΟΥ",K6 = "ΒΟΙΟΥ"), SUM(G6,H6,J6),  IF(I6 = "ΒΟΙΟΥ", SUM(G6,H6), 0) + IF(K6 = "ΒΟΙΟΥ", SUM(G6,J6),0))</f>
        <v>0</v>
      </c>
      <c r="O6" s="13">
        <f xml:space="preserve"> IF(AND(I6 = "ΣΕΡΒΙΩΝ ΒΕΛΒΕΝΤΟΥ",K6 = "ΣΕΡΒΙΩΝ ΒΕΛΒΕΝΤΟΥ"), SUM(G6,H6,J6),  IF(I6 = "ΣΕΡΒΙΩΝ ΒΕΛΒΕΝΤΟΥ", SUM(G6,H6), 0) + IF(K6 = "ΣΕΡΒΙΩΝ ΒΕΛΒΕΝΤΟΥ", SUM(G6,J6),0))</f>
        <v>0</v>
      </c>
    </row>
    <row r="7" spans="1:15" ht="24.75" customHeight="1">
      <c r="A7" s="23" t="s">
        <v>53</v>
      </c>
      <c r="B7" s="24">
        <v>1</v>
      </c>
      <c r="C7" s="11">
        <v>613774</v>
      </c>
      <c r="D7" s="11" t="s">
        <v>93</v>
      </c>
      <c r="E7" s="11" t="s">
        <v>44</v>
      </c>
      <c r="F7" s="12"/>
      <c r="G7" s="13">
        <v>96.22</v>
      </c>
      <c r="H7" s="11"/>
      <c r="I7" s="11"/>
      <c r="J7" s="11">
        <v>4</v>
      </c>
      <c r="K7" s="11" t="s">
        <v>17</v>
      </c>
      <c r="L7" s="13">
        <f xml:space="preserve"> IF(AND(I7 = "ΕΟΡΔΑΙΑΣ",K7 = "ΕΟΡΔΑΙΑΣ"), SUM(G7,H7,J7),  IF(I7 = "ΕΟΡΔΑΙΑΣ", SUM(G7,H7), 0) + IF(K7 = "ΕΟΡΔΑΙΑΣ", SUM(G7,J7),0))</f>
        <v>100.22</v>
      </c>
      <c r="M7" s="13">
        <f xml:space="preserve"> IF(AND(I7 = "ΚΟΖΑΝΗΣ",K7 = "ΚΟΖΑΝΗΣ"), SUM(G7,H7,J7),  IF(I7 = "ΚΟΖΑΝΗΣ", SUM(G7,H7), 0) + IF(K7 = "ΚΟΖΑΝΗΣ", SUM(G7,J7),0))</f>
        <v>0</v>
      </c>
      <c r="N7" s="13">
        <f xml:space="preserve"> IF(AND(I7 = "ΒΟΙΟΥ",K7 = "ΒΟΙΟΥ"), SUM(G7,H7,J7),  IF(I7 = "ΒΟΙΟΥ", SUM(G7,H7), 0) + IF(K7 = "ΒΟΙΟΥ", SUM(G7,J7),0))</f>
        <v>0</v>
      </c>
      <c r="O7" s="13">
        <f xml:space="preserve"> IF(AND(I7 = "ΣΕΡΒΙΩΝ ΒΕΛΒΕΝΤΟΥ",K7 = "ΣΕΡΒΙΩΝ ΒΕΛΒΕΝΤΟΥ"), SUM(G7,H7,J7),  IF(I7 = "ΣΕΡΒΙΩΝ ΒΕΛΒΕΝΤΟΥ", SUM(G7,H7), 0) + IF(K7 = "ΣΕΡΒΙΩΝ ΒΕΛΒΕΝΤΟΥ", SUM(G7,J7),0))</f>
        <v>0</v>
      </c>
    </row>
    <row r="8" spans="1:15" ht="24.75" customHeight="1">
      <c r="A8" s="62" t="s">
        <v>54</v>
      </c>
      <c r="B8" s="14">
        <v>1</v>
      </c>
      <c r="C8" s="11">
        <v>610643</v>
      </c>
      <c r="D8" s="11" t="s">
        <v>72</v>
      </c>
      <c r="E8" s="11" t="s">
        <v>44</v>
      </c>
      <c r="F8" s="12"/>
      <c r="G8" s="13">
        <v>111.1</v>
      </c>
      <c r="H8" s="11"/>
      <c r="I8" s="11"/>
      <c r="J8" s="11"/>
      <c r="K8" s="11"/>
      <c r="L8" s="13">
        <f t="shared" si="0"/>
        <v>0</v>
      </c>
      <c r="M8" s="13">
        <f t="shared" si="1"/>
        <v>0</v>
      </c>
      <c r="N8" s="13">
        <f t="shared" si="2"/>
        <v>0</v>
      </c>
      <c r="O8" s="13">
        <f t="shared" si="3"/>
        <v>0</v>
      </c>
    </row>
    <row r="9" spans="1:15" ht="24.75" customHeight="1">
      <c r="A9" s="63"/>
      <c r="B9" s="11">
        <v>2</v>
      </c>
      <c r="C9" s="11">
        <v>600254</v>
      </c>
      <c r="D9" s="16" t="s">
        <v>71</v>
      </c>
      <c r="E9" s="11" t="s">
        <v>44</v>
      </c>
      <c r="F9" s="12"/>
      <c r="G9" s="13">
        <v>91.59</v>
      </c>
      <c r="H9" s="11">
        <v>4</v>
      </c>
      <c r="I9" s="11" t="s">
        <v>9</v>
      </c>
      <c r="J9" s="17"/>
      <c r="K9" s="17"/>
      <c r="L9" s="13">
        <f t="shared" si="0"/>
        <v>0</v>
      </c>
      <c r="M9" s="13">
        <f t="shared" si="1"/>
        <v>95.59</v>
      </c>
      <c r="N9" s="13">
        <f t="shared" si="2"/>
        <v>0</v>
      </c>
      <c r="O9" s="13">
        <f t="shared" si="3"/>
        <v>0</v>
      </c>
    </row>
    <row r="10" spans="1:15" ht="24.75" customHeight="1">
      <c r="A10" s="62" t="s">
        <v>55</v>
      </c>
      <c r="B10" s="11">
        <v>1</v>
      </c>
      <c r="C10" s="11">
        <v>617935</v>
      </c>
      <c r="D10" s="16" t="s">
        <v>62</v>
      </c>
      <c r="E10" s="11" t="s">
        <v>47</v>
      </c>
      <c r="F10" s="12"/>
      <c r="G10" s="13">
        <v>119.26</v>
      </c>
      <c r="H10" s="11"/>
      <c r="I10" s="11"/>
      <c r="J10" s="17"/>
      <c r="K10" s="17"/>
      <c r="L10" s="13">
        <f xml:space="preserve"> IF(AND(I10 = "ΕΟΡΔΑΙΑΣ",K10 = "ΕΟΡΔΑΙΑΣ"), SUM(G10,H10,J10),  IF(I10 = "ΕΟΡΔΑΙΑΣ", SUM(G10,H10), 0) + IF(K10 = "ΕΟΡΔΑΙΑΣ", SUM(G10,J10),0))</f>
        <v>0</v>
      </c>
      <c r="M10" s="13">
        <f xml:space="preserve"> IF(AND(I10 = "ΚΟΖΑΝΗΣ",K10 = "ΚΟΖΑΝΗΣ"), SUM(G10,H10,J10),  IF(I10 = "ΚΟΖΑΝΗΣ", SUM(G10,H10), 0) + IF(K10 = "ΚΟΖΑΝΗΣ", SUM(G10,J10),0))</f>
        <v>0</v>
      </c>
      <c r="N10" s="13">
        <f xml:space="preserve"> IF(AND(I10 = "ΒΟΙΟΥ",K10 = "ΒΟΙΟΥ"), SUM(G10,H10,J10),  IF(I10 = "ΒΟΙΟΥ", SUM(G10,H10), 0) + IF(K10 = "ΒΟΙΟΥ", SUM(G10,J10),0))</f>
        <v>0</v>
      </c>
      <c r="O10" s="13">
        <f xml:space="preserve"> IF(AND(I10 = "ΣΕΡΒΙΩΝ ΒΕΛΒΕΝΤΟΥ",K10 = "ΣΕΡΒΙΩΝ ΒΕΛΒΕΝΤΟΥ"), SUM(G10,H10,J10),  IF(I10 = "ΣΕΡΒΙΩΝ ΒΕΛΒΕΝΤΟΥ", SUM(G10,H10), 0) + IF(K10 = "ΣΕΡΒΙΩΝ ΒΕΛΒΕΝΤΟΥ", SUM(G10,J10),0))</f>
        <v>0</v>
      </c>
    </row>
    <row r="11" spans="1:15" ht="24.75" customHeight="1">
      <c r="A11" s="63"/>
      <c r="B11" s="11">
        <v>2</v>
      </c>
      <c r="C11" s="11">
        <v>599946</v>
      </c>
      <c r="D11" s="16" t="s">
        <v>63</v>
      </c>
      <c r="E11" s="16" t="s">
        <v>47</v>
      </c>
      <c r="F11" s="47"/>
      <c r="G11" s="48">
        <v>106.64</v>
      </c>
      <c r="H11" s="11"/>
      <c r="I11" s="11"/>
      <c r="J11" s="17"/>
      <c r="K11" s="17"/>
      <c r="L11" s="13">
        <f xml:space="preserve"> IF(AND(I11 = "ΕΟΡΔΑΙΑΣ",K11 = "ΕΟΡΔΑΙΑΣ"), SUM(G11,H11,J11),  IF(I11 = "ΕΟΡΔΑΙΑΣ", SUM(G11,H11), 0) + IF(K11 = "ΕΟΡΔΑΙΑΣ", SUM(G11,J11),0))</f>
        <v>0</v>
      </c>
      <c r="M11" s="13">
        <f xml:space="preserve"> IF(AND(I11 = "ΚΟΖΑΝΗΣ",K11 = "ΚΟΖΑΝΗΣ"), SUM(G11,H11,J11),  IF(I11 = "ΚΟΖΑΝΗΣ", SUM(G11,H11), 0) + IF(K11 = "ΚΟΖΑΝΗΣ", SUM(G11,J11),0))</f>
        <v>0</v>
      </c>
      <c r="N11" s="13">
        <f xml:space="preserve"> IF(AND(I11 = "ΒΟΙΟΥ",K11 = "ΒΟΙΟΥ"), SUM(G11,H11,J11),  IF(I11 = "ΒΟΙΟΥ", SUM(G11,H11), 0) + IF(K11 = "ΒΟΙΟΥ", SUM(G11,J11),0))</f>
        <v>0</v>
      </c>
      <c r="O11" s="13">
        <f xml:space="preserve"> IF(AND(I11 = "ΣΕΡΒΙΩΝ ΒΕΛΒΕΝΤΟΥ",K11 = "ΣΕΡΒΙΩΝ ΒΕΛΒΕΝΤΟΥ"), SUM(G11,H11,J11),  IF(I11 = "ΣΕΡΒΙΩΝ ΒΕΛΒΕΝΤΟΥ", SUM(G11,H11), 0) + IF(K11 = "ΣΕΡΒΙΩΝ ΒΕΛΒΕΝΤΟΥ", SUM(G11,J11),0))</f>
        <v>0</v>
      </c>
    </row>
    <row r="12" spans="1:15" ht="24.75" customHeight="1">
      <c r="A12" s="15" t="s">
        <v>14</v>
      </c>
      <c r="B12" s="11">
        <v>1</v>
      </c>
      <c r="C12" s="11">
        <v>613086</v>
      </c>
      <c r="D12" s="16" t="s">
        <v>94</v>
      </c>
      <c r="E12" s="11" t="s">
        <v>74</v>
      </c>
      <c r="F12" s="12"/>
      <c r="G12" s="13">
        <v>107.03</v>
      </c>
      <c r="H12" s="11">
        <v>4</v>
      </c>
      <c r="I12" s="11" t="s">
        <v>9</v>
      </c>
      <c r="J12" s="16">
        <v>4</v>
      </c>
      <c r="K12" s="16" t="s">
        <v>9</v>
      </c>
      <c r="L12" s="13">
        <f t="shared" si="0"/>
        <v>0</v>
      </c>
      <c r="M12" s="13">
        <f t="shared" si="1"/>
        <v>115.03</v>
      </c>
      <c r="N12" s="13">
        <f t="shared" si="2"/>
        <v>0</v>
      </c>
      <c r="O12" s="13">
        <f t="shared" si="3"/>
        <v>0</v>
      </c>
    </row>
    <row r="13" spans="1:15" ht="24.75" customHeight="1">
      <c r="A13" s="60" t="s">
        <v>22</v>
      </c>
      <c r="B13" s="46">
        <v>1</v>
      </c>
      <c r="C13" s="18">
        <v>703368</v>
      </c>
      <c r="D13" s="35" t="s">
        <v>73</v>
      </c>
      <c r="E13" s="35" t="s">
        <v>74</v>
      </c>
      <c r="F13" s="19"/>
      <c r="G13" s="20">
        <v>65.23</v>
      </c>
      <c r="H13" s="18"/>
      <c r="I13" s="18"/>
      <c r="J13" s="17"/>
      <c r="K13" s="17"/>
      <c r="L13" s="20">
        <f t="shared" si="0"/>
        <v>0</v>
      </c>
      <c r="M13" s="20">
        <f t="shared" si="1"/>
        <v>0</v>
      </c>
      <c r="N13" s="20">
        <f t="shared" si="2"/>
        <v>0</v>
      </c>
      <c r="O13" s="20">
        <f t="shared" si="3"/>
        <v>0</v>
      </c>
    </row>
    <row r="14" spans="1:15" ht="24.75" customHeight="1">
      <c r="A14" s="61"/>
      <c r="B14" s="46">
        <v>2</v>
      </c>
      <c r="C14" s="18">
        <v>595184</v>
      </c>
      <c r="D14" s="35" t="s">
        <v>75</v>
      </c>
      <c r="E14" s="35" t="s">
        <v>74</v>
      </c>
      <c r="F14" s="19"/>
      <c r="G14" s="20">
        <v>112.48</v>
      </c>
      <c r="H14" s="18">
        <v>4</v>
      </c>
      <c r="I14" s="35" t="s">
        <v>9</v>
      </c>
      <c r="J14" s="18">
        <v>4</v>
      </c>
      <c r="K14" s="35" t="s">
        <v>9</v>
      </c>
      <c r="L14" s="20">
        <f t="shared" si="0"/>
        <v>0</v>
      </c>
      <c r="M14" s="20">
        <f t="shared" si="1"/>
        <v>120.48</v>
      </c>
      <c r="N14" s="20">
        <f t="shared" si="2"/>
        <v>0</v>
      </c>
      <c r="O14" s="20">
        <f t="shared" si="3"/>
        <v>0</v>
      </c>
    </row>
    <row r="15" spans="1:15" ht="24.75" customHeight="1">
      <c r="A15" s="21" t="s">
        <v>19</v>
      </c>
      <c r="B15" s="40">
        <v>1</v>
      </c>
      <c r="C15" s="18">
        <v>621485</v>
      </c>
      <c r="D15" s="28" t="s">
        <v>70</v>
      </c>
      <c r="E15" s="28" t="s">
        <v>44</v>
      </c>
      <c r="F15" s="19"/>
      <c r="G15" s="20">
        <v>97.76</v>
      </c>
      <c r="H15" s="18">
        <v>4</v>
      </c>
      <c r="I15" s="35" t="s">
        <v>9</v>
      </c>
      <c r="J15" s="18"/>
      <c r="K15" s="18"/>
      <c r="L15" s="20">
        <f t="shared" si="0"/>
        <v>0</v>
      </c>
      <c r="M15" s="20">
        <f t="shared" si="1"/>
        <v>101.76</v>
      </c>
      <c r="N15" s="20">
        <f t="shared" si="2"/>
        <v>0</v>
      </c>
      <c r="O15" s="20">
        <f t="shared" si="3"/>
        <v>0</v>
      </c>
    </row>
    <row r="16" spans="1:15" ht="24.75" customHeight="1">
      <c r="A16" s="70" t="s">
        <v>26</v>
      </c>
      <c r="B16" s="49">
        <v>1</v>
      </c>
      <c r="C16" s="18">
        <v>585756</v>
      </c>
      <c r="D16" s="35" t="s">
        <v>100</v>
      </c>
      <c r="E16" s="35" t="s">
        <v>74</v>
      </c>
      <c r="F16" s="19"/>
      <c r="G16" s="20">
        <v>112.84</v>
      </c>
      <c r="H16" s="18">
        <v>4</v>
      </c>
      <c r="I16" s="35" t="s">
        <v>9</v>
      </c>
      <c r="J16" s="18"/>
      <c r="K16" s="18"/>
      <c r="L16" s="20">
        <f t="shared" si="0"/>
        <v>0</v>
      </c>
      <c r="M16" s="20">
        <f t="shared" si="1"/>
        <v>116.84</v>
      </c>
      <c r="N16" s="20">
        <f t="shared" si="2"/>
        <v>0</v>
      </c>
      <c r="O16" s="20">
        <f t="shared" si="3"/>
        <v>0</v>
      </c>
    </row>
    <row r="17" spans="1:15" ht="24.75" customHeight="1">
      <c r="A17" s="71"/>
      <c r="B17" s="49">
        <v>1</v>
      </c>
      <c r="C17" s="35">
        <v>610485</v>
      </c>
      <c r="D17" s="35" t="s">
        <v>101</v>
      </c>
      <c r="E17" s="35" t="s">
        <v>77</v>
      </c>
      <c r="F17" s="19">
        <v>2016</v>
      </c>
      <c r="G17" s="20">
        <v>112.56</v>
      </c>
      <c r="H17" s="35"/>
      <c r="I17" s="35"/>
      <c r="J17" s="35"/>
      <c r="K17" s="35"/>
      <c r="L17" s="20">
        <f xml:space="preserve"> IF(AND(I17 = "ΕΟΡΔΑΙΑΣ",K17 = "ΕΟΡΔΑΙΑΣ"), SUM(G17,H17,J17),  IF(I17 = "ΕΟΡΔΑΙΑΣ", SUM(G17,H17), 0) + IF(K17 = "ΕΟΡΔΑΙΑΣ", SUM(G17,J17),0))</f>
        <v>0</v>
      </c>
      <c r="M17" s="20">
        <f xml:space="preserve"> IF(AND(I17 = "ΚΟΖΑΝΗΣ",K17 = "ΚΟΖΑΝΗΣ"), SUM(G17,H17,J17),  IF(I17 = "ΚΟΖΑΝΗΣ", SUM(G17,H17), 0) + IF(K17 = "ΚΟΖΑΝΗΣ", SUM(G17,J17),0))</f>
        <v>0</v>
      </c>
      <c r="N17" s="20">
        <f xml:space="preserve"> IF(AND(I17 = "ΒΟΙΟΥ",K17 = "ΒΟΙΟΥ"), SUM(G17,H17,J17),  IF(I17 = "ΒΟΙΟΥ", SUM(G17,H17), 0) + IF(K17 = "ΒΟΙΟΥ", SUM(G17,J17),0))</f>
        <v>0</v>
      </c>
      <c r="O17" s="20">
        <f xml:space="preserve"> IF(AND(I17 = "ΣΕΡΒΙΩΝ ΒΕΛΒΕΝΤΟΥ",K17 = "ΣΕΡΒΙΩΝ ΒΕΛΒΕΝΤΟΥ"), SUM(G17,H17,J17),  IF(I17 = "ΣΕΡΒΙΩΝ ΒΕΛΒΕΝΤΟΥ", SUM(G17,H17), 0) + IF(K17 = "ΣΕΡΒΙΩΝ ΒΕΛΒΕΝΤΟΥ", SUM(G17,J17),0))</f>
        <v>0</v>
      </c>
    </row>
    <row r="18" spans="1:15" ht="24.75" customHeight="1">
      <c r="A18" s="72"/>
      <c r="B18" s="49">
        <v>1</v>
      </c>
      <c r="C18" s="18">
        <v>604884</v>
      </c>
      <c r="D18" s="35" t="s">
        <v>102</v>
      </c>
      <c r="E18" s="35" t="s">
        <v>77</v>
      </c>
      <c r="F18" s="19">
        <v>2018</v>
      </c>
      <c r="G18" s="20">
        <v>125.74</v>
      </c>
      <c r="H18" s="18"/>
      <c r="I18" s="18"/>
      <c r="J18" s="18"/>
      <c r="K18" s="18"/>
      <c r="L18" s="20">
        <f t="shared" si="0"/>
        <v>0</v>
      </c>
      <c r="M18" s="20">
        <f t="shared" si="1"/>
        <v>0</v>
      </c>
      <c r="N18" s="20">
        <f t="shared" si="2"/>
        <v>0</v>
      </c>
      <c r="O18" s="20">
        <f t="shared" si="3"/>
        <v>0</v>
      </c>
    </row>
    <row r="19" spans="1:15" ht="24.75" customHeight="1">
      <c r="A19" s="62" t="s">
        <v>27</v>
      </c>
      <c r="B19" s="11">
        <v>1</v>
      </c>
      <c r="C19" s="11">
        <v>554809</v>
      </c>
      <c r="D19" s="11" t="s">
        <v>97</v>
      </c>
      <c r="E19" s="11" t="s">
        <v>74</v>
      </c>
      <c r="F19" s="12"/>
      <c r="G19" s="13">
        <v>287.26</v>
      </c>
      <c r="H19" s="11"/>
      <c r="I19" s="11"/>
      <c r="J19" s="11"/>
      <c r="K19" s="11"/>
      <c r="L19" s="13">
        <f t="shared" si="0"/>
        <v>0</v>
      </c>
      <c r="M19" s="13">
        <f t="shared" si="1"/>
        <v>0</v>
      </c>
      <c r="N19" s="13">
        <f t="shared" si="2"/>
        <v>0</v>
      </c>
      <c r="O19" s="13">
        <f t="shared" si="3"/>
        <v>0</v>
      </c>
    </row>
    <row r="20" spans="1:15" ht="24.75" customHeight="1">
      <c r="A20" s="63"/>
      <c r="B20" s="11">
        <v>2</v>
      </c>
      <c r="C20" s="11">
        <v>599446</v>
      </c>
      <c r="D20" s="11" t="s">
        <v>98</v>
      </c>
      <c r="E20" s="11" t="s">
        <v>74</v>
      </c>
      <c r="F20" s="12"/>
      <c r="G20" s="13">
        <v>125.77</v>
      </c>
      <c r="H20" s="11">
        <v>4</v>
      </c>
      <c r="I20" s="11" t="s">
        <v>9</v>
      </c>
      <c r="J20" s="11">
        <v>4</v>
      </c>
      <c r="K20" s="11" t="s">
        <v>9</v>
      </c>
      <c r="L20" s="13">
        <f t="shared" si="0"/>
        <v>0</v>
      </c>
      <c r="M20" s="13">
        <f t="shared" si="1"/>
        <v>133.76999999999998</v>
      </c>
      <c r="N20" s="13">
        <f t="shared" si="2"/>
        <v>0</v>
      </c>
      <c r="O20" s="13">
        <f t="shared" si="3"/>
        <v>0</v>
      </c>
    </row>
    <row r="21" spans="1:15" ht="24.75" customHeight="1">
      <c r="A21" s="60" t="s">
        <v>103</v>
      </c>
      <c r="B21" s="41">
        <v>1</v>
      </c>
      <c r="C21" s="18">
        <v>617379</v>
      </c>
      <c r="D21" s="35" t="s">
        <v>104</v>
      </c>
      <c r="E21" s="35" t="s">
        <v>77</v>
      </c>
      <c r="F21" s="19">
        <v>2020</v>
      </c>
      <c r="G21" s="20">
        <v>108.22</v>
      </c>
      <c r="H21" s="18">
        <v>4</v>
      </c>
      <c r="I21" s="41" t="s">
        <v>17</v>
      </c>
      <c r="J21" s="18">
        <v>4</v>
      </c>
      <c r="K21" s="41" t="s">
        <v>17</v>
      </c>
      <c r="L21" s="20">
        <f xml:space="preserve"> IF(AND(I21 = "ΕΟΡΔΑΙΑΣ",K21 = "ΕΟΡΔΑΙΑΣ"), SUM(G21,H21,J21),  IF(I21 = "ΕΟΡΔΑΙΑΣ", SUM(G21,H21), 0) + IF(K21 = "ΕΟΡΔΑΙΑΣ", SUM(G21,J21),0))</f>
        <v>116.22</v>
      </c>
      <c r="M21" s="20">
        <f xml:space="preserve"> IF(AND(I21 = "ΚΟΖΑΝΗΣ",K21 = "ΚΟΖΑΝΗΣ"), SUM(G21,H21,J21),  IF(I21 = "ΚΟΖΑΝΗΣ", SUM(G21,H21), 0) + IF(K21 = "ΚΟΖΑΝΗΣ", SUM(G21,J21),0))</f>
        <v>0</v>
      </c>
      <c r="N21" s="20">
        <f xml:space="preserve"> IF(AND(I21 = "ΒΟΙΟΥ",K21 = "ΒΟΙΟΥ"), SUM(G21,H21,J21),  IF(I21 = "ΒΟΙΟΥ", SUM(G21,H21), 0) + IF(K21 = "ΒΟΙΟΥ", SUM(G21,J21),0))</f>
        <v>0</v>
      </c>
      <c r="O21" s="20">
        <f xml:space="preserve"> IF(AND(I21 = "ΣΕΡΒΙΩΝ ΒΕΛΒΕΝΤΟΥ",K21 = "ΣΕΡΒΙΩΝ ΒΕΛΒΕΝΤΟΥ"), SUM(G21,H21,J21),  IF(I21 = "ΣΕΡΒΙΩΝ ΒΕΛΒΕΝΤΟΥ", SUM(G21,H21), 0) + IF(K21 = "ΣΕΡΒΙΩΝ ΒΕΛΒΕΝΤΟΥ", SUM(G21,J21),0))</f>
        <v>0</v>
      </c>
    </row>
    <row r="22" spans="1:15" ht="24.75" customHeight="1">
      <c r="A22" s="67"/>
      <c r="B22" s="41">
        <v>2</v>
      </c>
      <c r="C22" s="35">
        <v>595223</v>
      </c>
      <c r="D22" s="41" t="s">
        <v>132</v>
      </c>
      <c r="E22" s="41" t="s">
        <v>115</v>
      </c>
      <c r="F22" s="19">
        <v>2014</v>
      </c>
      <c r="G22" s="20">
        <v>112.4</v>
      </c>
      <c r="H22" s="35">
        <v>4</v>
      </c>
      <c r="I22" s="41" t="s">
        <v>17</v>
      </c>
      <c r="J22" s="35"/>
      <c r="K22" s="35"/>
      <c r="L22" s="20">
        <f xml:space="preserve"> IF(AND(I22 = "ΕΟΡΔΑΙΑΣ",K22 = "ΕΟΡΔΑΙΑΣ"), SUM(G22,H22,J22),  IF(I22 = "ΕΟΡΔΑΙΑΣ", SUM(G22,H22), 0) + IF(K22 = "ΕΟΡΔΑΙΑΣ", SUM(G22,J22),0))</f>
        <v>116.4</v>
      </c>
      <c r="M22" s="20">
        <f xml:space="preserve"> IF(AND(I22 = "ΚΟΖΑΝΗΣ",K22 = "ΚΟΖΑΝΗΣ"), SUM(G22,H22,J22),  IF(I22 = "ΚΟΖΑΝΗΣ", SUM(G22,H22), 0) + IF(K22 = "ΚΟΖΑΝΗΣ", SUM(G22,J22),0))</f>
        <v>0</v>
      </c>
      <c r="N22" s="20">
        <f xml:space="preserve"> IF(AND(I22 = "ΒΟΙΟΥ",K22 = "ΒΟΙΟΥ"), SUM(G22,H22,J22),  IF(I22 = "ΒΟΙΟΥ", SUM(G22,H22), 0) + IF(K22 = "ΒΟΙΟΥ", SUM(G22,J22),0))</f>
        <v>0</v>
      </c>
      <c r="O22" s="20">
        <f xml:space="preserve"> IF(AND(I22 = "ΣΕΡΒΙΩΝ ΒΕΛΒΕΝΤΟΥ",K22 = "ΣΕΡΒΙΩΝ ΒΕΛΒΕΝΤΟΥ"), SUM(G22,H22,J22),  IF(I22 = "ΣΕΡΒΙΩΝ ΒΕΛΒΕΝΤΟΥ", SUM(G22,H22), 0) + IF(K22 = "ΣΕΡΒΙΩΝ ΒΕΛΒΕΝΤΟΥ", SUM(G22,J22),0))</f>
        <v>0</v>
      </c>
    </row>
    <row r="23" spans="1:15" ht="24.75" customHeight="1">
      <c r="A23" s="61"/>
      <c r="B23" s="41">
        <v>3</v>
      </c>
      <c r="C23" s="35">
        <v>604942</v>
      </c>
      <c r="D23" s="41" t="s">
        <v>133</v>
      </c>
      <c r="E23" s="41" t="s">
        <v>115</v>
      </c>
      <c r="F23" s="19">
        <v>2014</v>
      </c>
      <c r="G23" s="20">
        <v>108.74</v>
      </c>
      <c r="H23" s="35">
        <v>4</v>
      </c>
      <c r="I23" s="41" t="s">
        <v>17</v>
      </c>
      <c r="J23" s="35"/>
      <c r="K23" s="35"/>
      <c r="L23" s="20">
        <f xml:space="preserve"> IF(AND(I23 = "ΕΟΡΔΑΙΑΣ",K23 = "ΕΟΡΔΑΙΑΣ"), SUM(G23,H23,J23),  IF(I23 = "ΕΟΡΔΑΙΑΣ", SUM(G23,H23), 0) + IF(K23 = "ΕΟΡΔΑΙΑΣ", SUM(G23,J23),0))</f>
        <v>112.74</v>
      </c>
      <c r="M23" s="20">
        <f xml:space="preserve"> IF(AND(I23 = "ΚΟΖΑΝΗΣ",K23 = "ΚΟΖΑΝΗΣ"), SUM(G23,H23,J23),  IF(I23 = "ΚΟΖΑΝΗΣ", SUM(G23,H23), 0) + IF(K23 = "ΚΟΖΑΝΗΣ", SUM(G23,J23),0))</f>
        <v>0</v>
      </c>
      <c r="N23" s="20">
        <f xml:space="preserve"> IF(AND(I23 = "ΒΟΙΟΥ",K23 = "ΒΟΙΟΥ"), SUM(G23,H23,J23),  IF(I23 = "ΒΟΙΟΥ", SUM(G23,H23), 0) + IF(K23 = "ΒΟΙΟΥ", SUM(G23,J23),0))</f>
        <v>0</v>
      </c>
      <c r="O23" s="20">
        <f xml:space="preserve"> IF(AND(I23 = "ΣΕΡΒΙΩΝ ΒΕΛΒΕΝΤΟΥ",K23 = "ΣΕΡΒΙΩΝ ΒΕΛΒΕΝΤΟΥ"), SUM(G23,H23,J23),  IF(I23 = "ΣΕΡΒΙΩΝ ΒΕΛΒΕΝΤΟΥ", SUM(G23,H23), 0) + IF(K23 = "ΣΕΡΒΙΩΝ ΒΕΛΒΕΝΤΟΥ", SUM(G23,J23),0))</f>
        <v>0</v>
      </c>
    </row>
    <row r="24" spans="1:15" ht="24.75" customHeight="1">
      <c r="A24" s="58" t="s">
        <v>56</v>
      </c>
      <c r="B24" s="18">
        <v>1</v>
      </c>
      <c r="C24" s="18">
        <v>620951</v>
      </c>
      <c r="D24" s="35" t="s">
        <v>76</v>
      </c>
      <c r="E24" s="35" t="s">
        <v>77</v>
      </c>
      <c r="F24" s="19">
        <v>2020</v>
      </c>
      <c r="G24" s="20">
        <v>120.09</v>
      </c>
      <c r="H24" s="18">
        <v>4</v>
      </c>
      <c r="I24" s="41" t="s">
        <v>17</v>
      </c>
      <c r="J24" s="18">
        <v>4</v>
      </c>
      <c r="K24" s="41" t="s">
        <v>17</v>
      </c>
      <c r="L24" s="20">
        <f t="shared" si="0"/>
        <v>128.09</v>
      </c>
      <c r="M24" s="20">
        <f t="shared" si="1"/>
        <v>0</v>
      </c>
      <c r="N24" s="20">
        <f t="shared" si="2"/>
        <v>0</v>
      </c>
      <c r="O24" s="20">
        <f t="shared" si="3"/>
        <v>0</v>
      </c>
    </row>
    <row r="25" spans="1:15" ht="24.75" customHeight="1">
      <c r="A25" s="59"/>
      <c r="B25" s="34">
        <v>2</v>
      </c>
      <c r="C25" s="35">
        <v>594487</v>
      </c>
      <c r="D25" s="35" t="s">
        <v>78</v>
      </c>
      <c r="E25" s="35" t="s">
        <v>77</v>
      </c>
      <c r="F25" s="19">
        <v>2017</v>
      </c>
      <c r="G25" s="20">
        <v>110.82</v>
      </c>
      <c r="H25" s="35">
        <v>4</v>
      </c>
      <c r="I25" s="46" t="s">
        <v>17</v>
      </c>
      <c r="J25" s="35">
        <v>4</v>
      </c>
      <c r="K25" s="46" t="s">
        <v>17</v>
      </c>
      <c r="L25" s="20">
        <f xml:space="preserve"> IF(AND(I25 = "ΕΟΡΔΑΙΑΣ",K25 = "ΕΟΡΔΑΙΑΣ"), SUM(G25,H25,J25),  IF(I25 = "ΕΟΡΔΑΙΑΣ", SUM(G25,H25), 0) + IF(K25 = "ΕΟΡΔΑΙΑΣ", SUM(G25,J25),0))</f>
        <v>118.82</v>
      </c>
      <c r="M25" s="20">
        <f xml:space="preserve"> IF(AND(I25 = "ΚΟΖΑΝΗΣ",K25 = "ΚΟΖΑΝΗΣ"), SUM(G25,H25,J25),  IF(I25 = "ΚΟΖΑΝΗΣ", SUM(G25,H25), 0) + IF(K25 = "ΚΟΖΑΝΗΣ", SUM(G25,J25),0))</f>
        <v>0</v>
      </c>
      <c r="N25" s="20">
        <f xml:space="preserve"> IF(AND(I25 = "ΒΟΙΟΥ",K25 = "ΒΟΙΟΥ"), SUM(G25,H25,J25),  IF(I25 = "ΒΟΙΟΥ", SUM(G25,H25), 0) + IF(K25 = "ΒΟΙΟΥ", SUM(G25,J25),0))</f>
        <v>0</v>
      </c>
      <c r="O25" s="20">
        <f xml:space="preserve"> IF(AND(I25 = "ΣΕΡΒΙΩΝ ΒΕΛΒΕΝΤΟΥ",K25 = "ΣΕΡΒΙΩΝ ΒΕΛΒΕΝΤΟΥ"), SUM(G25,H25,J25),  IF(I25 = "ΣΕΡΒΙΩΝ ΒΕΛΒΕΝΤΟΥ", SUM(G25,H25), 0) + IF(K25 = "ΣΕΡΒΙΩΝ ΒΕΛΒΕΝΤΟΥ", SUM(G25,J25),0))</f>
        <v>0</v>
      </c>
    </row>
    <row r="26" spans="1:15" ht="24.75" customHeight="1">
      <c r="A26" s="58" t="s">
        <v>8</v>
      </c>
      <c r="B26" s="14">
        <v>1</v>
      </c>
      <c r="C26" s="11">
        <v>591465</v>
      </c>
      <c r="D26" s="16" t="s">
        <v>79</v>
      </c>
      <c r="E26" s="11" t="s">
        <v>74</v>
      </c>
      <c r="F26" s="12"/>
      <c r="G26" s="13">
        <v>107.68</v>
      </c>
      <c r="H26" s="11">
        <v>4</v>
      </c>
      <c r="I26" s="11" t="s">
        <v>17</v>
      </c>
      <c r="J26" s="11"/>
      <c r="K26" s="11"/>
      <c r="L26" s="13">
        <f t="shared" si="0"/>
        <v>111.68</v>
      </c>
      <c r="M26" s="13">
        <f t="shared" si="1"/>
        <v>0</v>
      </c>
      <c r="N26" s="13">
        <f t="shared" si="2"/>
        <v>0</v>
      </c>
      <c r="O26" s="13">
        <f t="shared" si="3"/>
        <v>0</v>
      </c>
    </row>
    <row r="27" spans="1:15" ht="24.75" customHeight="1">
      <c r="A27" s="59"/>
      <c r="B27" s="37">
        <v>2</v>
      </c>
      <c r="C27" s="11">
        <v>604044</v>
      </c>
      <c r="D27" s="16" t="s">
        <v>80</v>
      </c>
      <c r="E27" s="11" t="s">
        <v>74</v>
      </c>
      <c r="F27" s="12"/>
      <c r="G27" s="13">
        <v>133.1</v>
      </c>
      <c r="H27" s="11"/>
      <c r="I27" s="11"/>
      <c r="J27" s="11"/>
      <c r="K27" s="11"/>
      <c r="L27" s="13">
        <f xml:space="preserve"> IF(AND(I27 = "ΕΟΡΔΑΙΑΣ",K27 = "ΕΟΡΔΑΙΑΣ"), SUM(G27,H27,J27),  IF(I27 = "ΕΟΡΔΑΙΑΣ", SUM(G27,H27), 0) + IF(K27 = "ΕΟΡΔΑΙΑΣ", SUM(G27,J27),0))</f>
        <v>0</v>
      </c>
      <c r="M27" s="13">
        <f xml:space="preserve"> IF(AND(I27 = "ΚΟΖΑΝΗΣ",K27 = "ΚΟΖΑΝΗΣ"), SUM(G27,H27,J27),  IF(I27 = "ΚΟΖΑΝΗΣ", SUM(G27,H27), 0) + IF(K27 = "ΚΟΖΑΝΗΣ", SUM(G27,J27),0))</f>
        <v>0</v>
      </c>
      <c r="N27" s="13">
        <f xml:space="preserve"> IF(AND(I27 = "ΒΟΙΟΥ",K27 = "ΒΟΙΟΥ"), SUM(G27,H27,J27),  IF(I27 = "ΒΟΙΟΥ", SUM(G27,H27), 0) + IF(K27 = "ΒΟΙΟΥ", SUM(G27,J27),0))</f>
        <v>0</v>
      </c>
      <c r="O27" s="13">
        <f xml:space="preserve"> IF(AND(I27 = "ΣΕΡΒΙΩΝ ΒΕΛΒΕΝΤΟΥ",K27 = "ΣΕΡΒΙΩΝ ΒΕΛΒΕΝΤΟΥ"), SUM(G27,H27,J27),  IF(I27 = "ΣΕΡΒΙΩΝ ΒΕΛΒΕΝΤΟΥ", SUM(G27,H27), 0) + IF(K27 = "ΣΕΡΒΙΩΝ ΒΕΛΒΕΝΤΟΥ", SUM(G27,J27),0))</f>
        <v>0</v>
      </c>
    </row>
    <row r="28" spans="1:15" ht="24.75" customHeight="1">
      <c r="A28" s="58" t="s">
        <v>16</v>
      </c>
      <c r="B28" s="11">
        <v>1</v>
      </c>
      <c r="C28" s="11">
        <v>607133</v>
      </c>
      <c r="D28" s="16" t="s">
        <v>134</v>
      </c>
      <c r="E28" s="11" t="s">
        <v>44</v>
      </c>
      <c r="F28" s="12"/>
      <c r="G28" s="13">
        <v>124.53</v>
      </c>
      <c r="H28" s="18">
        <v>4</v>
      </c>
      <c r="I28" s="41" t="s">
        <v>17</v>
      </c>
      <c r="J28" s="16">
        <v>4</v>
      </c>
      <c r="K28" s="16" t="s">
        <v>17</v>
      </c>
      <c r="L28" s="13">
        <f t="shared" si="0"/>
        <v>132.53</v>
      </c>
      <c r="M28" s="13">
        <f t="shared" si="1"/>
        <v>0</v>
      </c>
      <c r="N28" s="13">
        <f t="shared" si="2"/>
        <v>0</v>
      </c>
      <c r="O28" s="13">
        <f t="shared" si="3"/>
        <v>0</v>
      </c>
    </row>
    <row r="29" spans="1:15" ht="24.75" customHeight="1">
      <c r="A29" s="59"/>
      <c r="B29" s="11">
        <v>2</v>
      </c>
      <c r="C29" s="11">
        <v>604371</v>
      </c>
      <c r="D29" s="16" t="s">
        <v>135</v>
      </c>
      <c r="E29" s="11" t="s">
        <v>77</v>
      </c>
      <c r="F29" s="12">
        <v>2014</v>
      </c>
      <c r="G29" s="13">
        <v>109.52</v>
      </c>
      <c r="H29" s="41">
        <v>4</v>
      </c>
      <c r="I29" s="46" t="s">
        <v>17</v>
      </c>
      <c r="J29" s="16"/>
      <c r="K29" s="16"/>
      <c r="L29" s="13">
        <f xml:space="preserve"> IF(AND(I29 = "ΕΟΡΔΑΙΑΣ",K29 = "ΕΟΡΔΑΙΑΣ"), SUM(G29,H29,J29),  IF(I29 = "ΕΟΡΔΑΙΑΣ", SUM(G29,H29), 0) + IF(K29 = "ΕΟΡΔΑΙΑΣ", SUM(G29,J29),0))</f>
        <v>113.52</v>
      </c>
      <c r="M29" s="13">
        <f xml:space="preserve"> IF(AND(I29 = "ΚΟΖΑΝΗΣ",K29 = "ΚΟΖΑΝΗΣ"), SUM(G29,H29,J29),  IF(I29 = "ΚΟΖΑΝΗΣ", SUM(G29,H29), 0) + IF(K29 = "ΚΟΖΑΝΗΣ", SUM(G29,J29),0))</f>
        <v>0</v>
      </c>
      <c r="N29" s="13">
        <f xml:space="preserve"> IF(AND(I29 = "ΒΟΙΟΥ",K29 = "ΒΟΙΟΥ"), SUM(G29,H29,J29),  IF(I29 = "ΒΟΙΟΥ", SUM(G29,H29), 0) + IF(K29 = "ΒΟΙΟΥ", SUM(G29,J29),0))</f>
        <v>0</v>
      </c>
      <c r="O29" s="13">
        <f xml:space="preserve"> IF(AND(I29 = "ΣΕΡΒΙΩΝ ΒΕΛΒΕΝΤΟΥ",K29 = "ΣΕΡΒΙΩΝ ΒΕΛΒΕΝΤΟΥ"), SUM(G29,H29,J29),  IF(I29 = "ΣΕΡΒΙΩΝ ΒΕΛΒΕΝΤΟΥ", SUM(G29,H29), 0) + IF(K29 = "ΣΕΡΒΙΩΝ ΒΕΛΒΕΝΤΟΥ", SUM(G29,J29),0))</f>
        <v>0</v>
      </c>
    </row>
    <row r="30" spans="1:15" ht="24.75" customHeight="1">
      <c r="A30" s="15" t="s">
        <v>57</v>
      </c>
      <c r="B30" s="11">
        <v>1</v>
      </c>
      <c r="C30" s="11">
        <v>593538</v>
      </c>
      <c r="D30" s="16" t="s">
        <v>81</v>
      </c>
      <c r="E30" s="11" t="s">
        <v>77</v>
      </c>
      <c r="F30" s="12">
        <v>2020</v>
      </c>
      <c r="G30" s="13">
        <v>115.4</v>
      </c>
      <c r="H30" s="28">
        <v>4</v>
      </c>
      <c r="I30" s="35" t="s">
        <v>17</v>
      </c>
      <c r="J30" s="16">
        <v>4</v>
      </c>
      <c r="K30" s="16" t="s">
        <v>17</v>
      </c>
      <c r="L30" s="13">
        <f xml:space="preserve"> IF(AND(I30 = "ΕΟΡΔΑΙΑΣ",K30 = "ΕΟΡΔΑΙΑΣ"), SUM(G30,H30,J30),  IF(I30 = "ΕΟΡΔΑΙΑΣ", SUM(G30,H30), 0) + IF(K30 = "ΕΟΡΔΑΙΑΣ", SUM(G30,J30),0))</f>
        <v>123.4</v>
      </c>
      <c r="M30" s="13">
        <f xml:space="preserve"> IF(AND(I30 = "ΚΟΖΑΝΗΣ",K30 = "ΚΟΖΑΝΗΣ"), SUM(G30,H30,J30),  IF(I30 = "ΚΟΖΑΝΗΣ", SUM(G30,H30), 0) + IF(K30 = "ΚΟΖΑΝΗΣ", SUM(G30,J30),0))</f>
        <v>0</v>
      </c>
      <c r="N30" s="13">
        <f xml:space="preserve"> IF(AND(I30 = "ΒΟΙΟΥ",K30 = "ΒΟΙΟΥ"), SUM(G30,H30,J30),  IF(I30 = "ΒΟΙΟΥ", SUM(G30,H30), 0) + IF(K30 = "ΒΟΙΟΥ", SUM(G30,J30),0))</f>
        <v>0</v>
      </c>
      <c r="O30" s="13">
        <f xml:space="preserve"> IF(AND(I30 = "ΣΕΡΒΙΩΝ ΒΕΛΒΕΝΤΟΥ",K30 = "ΣΕΡΒΙΩΝ ΒΕΛΒΕΝΤΟΥ"), SUM(G30,H30,J30),  IF(I30 = "ΣΕΡΒΙΩΝ ΒΕΛΒΕΝΤΟΥ", SUM(G30,H30), 0) + IF(K30 = "ΣΕΡΒΙΩΝ ΒΕΛΒΕΝΤΟΥ", SUM(G30,J30),0))</f>
        <v>0</v>
      </c>
    </row>
    <row r="31" spans="1:15" ht="24.75" customHeight="1">
      <c r="A31" s="15" t="s">
        <v>39</v>
      </c>
      <c r="B31" s="11">
        <v>1</v>
      </c>
      <c r="C31" s="11">
        <v>562684</v>
      </c>
      <c r="D31" s="11" t="s">
        <v>50</v>
      </c>
      <c r="E31" s="11" t="s">
        <v>44</v>
      </c>
      <c r="F31" s="12"/>
      <c r="G31" s="13">
        <v>177.24</v>
      </c>
      <c r="H31" s="11">
        <v>4</v>
      </c>
      <c r="I31" s="11" t="s">
        <v>17</v>
      </c>
      <c r="J31" s="11">
        <v>4</v>
      </c>
      <c r="K31" s="16" t="s">
        <v>17</v>
      </c>
      <c r="L31" s="13">
        <f t="shared" si="0"/>
        <v>185.24</v>
      </c>
      <c r="M31" s="13">
        <f t="shared" si="1"/>
        <v>0</v>
      </c>
      <c r="N31" s="13">
        <f t="shared" si="2"/>
        <v>0</v>
      </c>
      <c r="O31" s="13">
        <f t="shared" si="3"/>
        <v>0</v>
      </c>
    </row>
    <row r="32" spans="1:15" ht="24.75" customHeight="1">
      <c r="A32" s="62" t="s">
        <v>40</v>
      </c>
      <c r="B32" s="14">
        <v>1</v>
      </c>
      <c r="C32" s="11">
        <v>599673</v>
      </c>
      <c r="D32" s="11" t="s">
        <v>82</v>
      </c>
      <c r="E32" s="11" t="s">
        <v>115</v>
      </c>
      <c r="F32" s="12">
        <v>2014</v>
      </c>
      <c r="G32" s="13">
        <v>126.8</v>
      </c>
      <c r="H32" s="11"/>
      <c r="I32" s="11"/>
      <c r="J32" s="11"/>
      <c r="K32" s="16"/>
      <c r="L32" s="13">
        <f xml:space="preserve"> IF(AND(I32 = "ΕΟΡΔΑΙΑΣ",K32 = "ΕΟΡΔΑΙΑΣ"), SUM(G32,H32,J32),  IF(I32 = "ΕΟΡΔΑΙΑΣ", SUM(G32,H32), 0) + IF(K32 = "ΕΟΡΔΑΙΑΣ", SUM(G32,J32),0))</f>
        <v>0</v>
      </c>
      <c r="M32" s="13">
        <f xml:space="preserve"> IF(AND(I32 = "ΚΟΖΑΝΗΣ",K32 = "ΚΟΖΑΝΗΣ"), SUM(G32,H32,J32),  IF(I32 = "ΚΟΖΑΝΗΣ", SUM(G32,H32), 0) + IF(K32 = "ΚΟΖΑΝΗΣ", SUM(G32,J32),0))</f>
        <v>0</v>
      </c>
      <c r="N32" s="13">
        <f xml:space="preserve"> IF(AND(I32 = "ΒΟΙΟΥ",K32 = "ΒΟΙΟΥ"), SUM(G32,H32,J32),  IF(I32 = "ΒΟΙΟΥ", SUM(G32,H32), 0) + IF(K32 = "ΒΟΙΟΥ", SUM(G32,J32),0))</f>
        <v>0</v>
      </c>
      <c r="O32" s="13">
        <f xml:space="preserve"> IF(AND(I32 = "ΣΕΡΒΙΩΝ ΒΕΛΒΕΝΤΟΥ",K32 = "ΣΕΡΒΙΩΝ ΒΕΛΒΕΝΤΟΥ"), SUM(G32,H32,J32),  IF(I32 = "ΣΕΡΒΙΩΝ ΒΕΛΒΕΝΤΟΥ", SUM(G32,H32), 0) + IF(K32 = "ΣΕΡΒΙΩΝ ΒΕΛΒΕΝΤΟΥ", SUM(G32,J32),0))</f>
        <v>0</v>
      </c>
    </row>
    <row r="33" spans="1:15" ht="24.75" customHeight="1">
      <c r="A33" s="63"/>
      <c r="B33" s="43">
        <v>1</v>
      </c>
      <c r="C33" s="11">
        <v>605077</v>
      </c>
      <c r="D33" s="11" t="s">
        <v>136</v>
      </c>
      <c r="E33" s="11" t="s">
        <v>115</v>
      </c>
      <c r="F33" s="12">
        <v>2013</v>
      </c>
      <c r="G33" s="13">
        <v>123.34</v>
      </c>
      <c r="H33" s="11">
        <v>4</v>
      </c>
      <c r="I33" s="11" t="s">
        <v>17</v>
      </c>
      <c r="J33" s="11"/>
      <c r="K33" s="16"/>
      <c r="L33" s="13">
        <f xml:space="preserve"> IF(AND(I33 = "ΕΟΡΔΑΙΑΣ",K33 = "ΕΟΡΔΑΙΑΣ"), SUM(G33,H33,J33),  IF(I33 = "ΕΟΡΔΑΙΑΣ", SUM(G33,H33), 0) + IF(K33 = "ΕΟΡΔΑΙΑΣ", SUM(G33,J33),0))</f>
        <v>127.34</v>
      </c>
      <c r="M33" s="13">
        <f xml:space="preserve"> IF(AND(I33 = "ΚΟΖΑΝΗΣ",K33 = "ΚΟΖΑΝΗΣ"), SUM(G33,H33,J33),  IF(I33 = "ΚΟΖΑΝΗΣ", SUM(G33,H33), 0) + IF(K33 = "ΚΟΖΑΝΗΣ", SUM(G33,J33),0))</f>
        <v>0</v>
      </c>
      <c r="N33" s="13">
        <f xml:space="preserve"> IF(AND(I33 = "ΒΟΙΟΥ",K33 = "ΒΟΙΟΥ"), SUM(G33,H33,J33),  IF(I33 = "ΒΟΙΟΥ", SUM(G33,H33), 0) + IF(K33 = "ΒΟΙΟΥ", SUM(G33,J33),0))</f>
        <v>0</v>
      </c>
      <c r="O33" s="13">
        <f xml:space="preserve"> IF(AND(I33 = "ΣΕΡΒΙΩΝ ΒΕΛΒΕΝΤΟΥ",K33 = "ΣΕΡΒΙΩΝ ΒΕΛΒΕΝΤΟΥ"), SUM(G33,H33,J33),  IF(I33 = "ΣΕΡΒΙΩΝ ΒΕΛΒΕΝΤΟΥ", SUM(G33,H33), 0) + IF(K33 = "ΣΕΡΒΙΩΝ ΒΕΛΒΕΝΤΟΥ", SUM(G33,J33),0))</f>
        <v>0</v>
      </c>
    </row>
    <row r="34" spans="1:15" ht="24.75" customHeight="1">
      <c r="A34" s="33" t="s">
        <v>23</v>
      </c>
      <c r="B34" s="34">
        <v>1</v>
      </c>
      <c r="C34" s="18">
        <v>607967</v>
      </c>
      <c r="D34" s="35" t="s">
        <v>83</v>
      </c>
      <c r="E34" s="35" t="s">
        <v>74</v>
      </c>
      <c r="F34" s="19"/>
      <c r="G34" s="20">
        <v>135.29</v>
      </c>
      <c r="H34" s="18"/>
      <c r="I34" s="18"/>
      <c r="J34" s="18"/>
      <c r="K34" s="18"/>
      <c r="L34" s="20">
        <f t="shared" si="0"/>
        <v>0</v>
      </c>
      <c r="M34" s="20">
        <f t="shared" si="1"/>
        <v>0</v>
      </c>
      <c r="N34" s="20">
        <f t="shared" si="2"/>
        <v>0</v>
      </c>
      <c r="O34" s="20">
        <f t="shared" si="3"/>
        <v>0</v>
      </c>
    </row>
    <row r="35" spans="1:15" ht="24.75" customHeight="1">
      <c r="A35" s="27" t="s">
        <v>58</v>
      </c>
      <c r="B35" s="41">
        <v>1</v>
      </c>
      <c r="C35" s="28">
        <v>599802</v>
      </c>
      <c r="D35" s="35" t="s">
        <v>84</v>
      </c>
      <c r="E35" s="35" t="s">
        <v>74</v>
      </c>
      <c r="F35" s="19"/>
      <c r="G35" s="20">
        <v>157</v>
      </c>
      <c r="H35" s="28"/>
      <c r="I35" s="28"/>
      <c r="J35" s="28"/>
      <c r="K35" s="28"/>
      <c r="L35" s="20">
        <f xml:space="preserve"> IF(AND(I35 = "ΕΟΡΔΑΙΑΣ",K35 = "ΕΟΡΔΑΙΑΣ"), SUM(G35,H35,J35),  IF(I35 = "ΕΟΡΔΑΙΑΣ", SUM(G35,H35), 0) + IF(K35 = "ΕΟΡΔΑΙΑΣ", SUM(G35,J35),0))</f>
        <v>0</v>
      </c>
      <c r="M35" s="20">
        <f xml:space="preserve"> IF(AND(I35 = "ΚΟΖΑΝΗΣ",K35 = "ΚΟΖΑΝΗΣ"), SUM(G35,H35,J35),  IF(I35 = "ΚΟΖΑΝΗΣ", SUM(G35,H35), 0) + IF(K35 = "ΚΟΖΑΝΗΣ", SUM(G35,J35),0))</f>
        <v>0</v>
      </c>
      <c r="N35" s="20">
        <f xml:space="preserve"> IF(AND(I35 = "ΒΟΙΟΥ",K35 = "ΒΟΙΟΥ"), SUM(G35,H35,J35),  IF(I35 = "ΒΟΙΟΥ", SUM(G35,H35), 0) + IF(K35 = "ΒΟΙΟΥ", SUM(G35,J35),0))</f>
        <v>0</v>
      </c>
      <c r="O35" s="20">
        <f xml:space="preserve"> IF(AND(I35 = "ΣΕΡΒΙΩΝ ΒΕΛΒΕΝΤΟΥ",K35 = "ΣΕΡΒΙΩΝ ΒΕΛΒΕΝΤΟΥ"), SUM(G35,H35,J35),  IF(I35 = "ΣΕΡΒΙΩΝ ΒΕΛΒΕΝΤΟΥ", SUM(G35,H35), 0) + IF(K35 = "ΣΕΡΒΙΩΝ ΒΕΛΒΕΝΤΟΥ", SUM(G35,J35),0))</f>
        <v>0</v>
      </c>
    </row>
    <row r="36" spans="1:15" ht="24.75" customHeight="1">
      <c r="A36" s="64" t="s">
        <v>59</v>
      </c>
      <c r="B36" s="41">
        <v>1</v>
      </c>
      <c r="C36" s="41">
        <v>601135</v>
      </c>
      <c r="D36" s="46" t="s">
        <v>142</v>
      </c>
      <c r="E36" s="46" t="s">
        <v>77</v>
      </c>
      <c r="F36" s="19">
        <v>2008</v>
      </c>
      <c r="G36" s="20">
        <v>119.95</v>
      </c>
      <c r="H36" s="41">
        <v>4</v>
      </c>
      <c r="I36" s="46" t="s">
        <v>17</v>
      </c>
      <c r="J36" s="41"/>
      <c r="K36" s="41"/>
      <c r="L36" s="20">
        <f xml:space="preserve"> IF(AND(I36 = "ΕΟΡΔΑΙΑΣ",K36 = "ΕΟΡΔΑΙΑΣ"), SUM(G36,H36,J36),  IF(I36 = "ΕΟΡΔΑΙΑΣ", SUM(G36,H36), 0) + IF(K36 = "ΕΟΡΔΑΙΑΣ", SUM(G36,J36),0))</f>
        <v>123.95</v>
      </c>
      <c r="M36" s="20">
        <f xml:space="preserve"> IF(AND(I36 = "ΚΟΖΑΝΗΣ",K36 = "ΚΟΖΑΝΗΣ"), SUM(G36,H36,J36),  IF(I36 = "ΚΟΖΑΝΗΣ", SUM(G36,H36), 0) + IF(K36 = "ΚΟΖΑΝΗΣ", SUM(G36,J36),0))</f>
        <v>0</v>
      </c>
      <c r="N36" s="20">
        <f xml:space="preserve"> IF(AND(I36 = "ΒΟΙΟΥ",K36 = "ΒΟΙΟΥ"), SUM(G36,H36,J36),  IF(I36 = "ΒΟΙΟΥ", SUM(G36,H36), 0) + IF(K36 = "ΒΟΙΟΥ", SUM(G36,J36),0))</f>
        <v>0</v>
      </c>
      <c r="O36" s="20">
        <f xml:space="preserve"> IF(AND(I36 = "ΣΕΡΒΙΩΝ ΒΕΛΒΕΝΤΟΥ",K36 = "ΣΕΡΒΙΩΝ ΒΕΛΒΕΝΤΟΥ"), SUM(G36,H36,J36),  IF(I36 = "ΣΕΡΒΙΩΝ ΒΕΛΒΕΝΤΟΥ", SUM(G36,H36), 0) + IF(K36 = "ΣΕΡΒΙΩΝ ΒΕΛΒΕΝΤΟΥ", SUM(G36,J36),0))</f>
        <v>0</v>
      </c>
    </row>
    <row r="37" spans="1:15" ht="24.75" customHeight="1">
      <c r="A37" s="65"/>
      <c r="B37" s="41">
        <v>2</v>
      </c>
      <c r="C37" s="28">
        <v>599947</v>
      </c>
      <c r="D37" s="35" t="s">
        <v>99</v>
      </c>
      <c r="E37" s="35" t="s">
        <v>77</v>
      </c>
      <c r="F37" s="19">
        <v>2010</v>
      </c>
      <c r="G37" s="20">
        <v>132.62</v>
      </c>
      <c r="H37" s="28"/>
      <c r="I37" s="28"/>
      <c r="J37" s="28"/>
      <c r="K37" s="28"/>
      <c r="L37" s="20">
        <f xml:space="preserve"> IF(AND(I37 = "ΕΟΡΔΑΙΑΣ",K37 = "ΕΟΡΔΑΙΑΣ"), SUM(G37,H37,J37),  IF(I37 = "ΕΟΡΔΑΙΑΣ", SUM(G37,H37), 0) + IF(K37 = "ΕΟΡΔΑΙΑΣ", SUM(G37,J37),0))</f>
        <v>0</v>
      </c>
      <c r="M37" s="20">
        <f xml:space="preserve"> IF(AND(I37 = "ΚΟΖΑΝΗΣ",K37 = "ΚΟΖΑΝΗΣ"), SUM(G37,H37,J37),  IF(I37 = "ΚΟΖΑΝΗΣ", SUM(G37,H37), 0) + IF(K37 = "ΚΟΖΑΝΗΣ", SUM(G37,J37),0))</f>
        <v>0</v>
      </c>
      <c r="N37" s="20">
        <f xml:space="preserve"> IF(AND(I37 = "ΒΟΙΟΥ",K37 = "ΒΟΙΟΥ"), SUM(G37,H37,J37),  IF(I37 = "ΒΟΙΟΥ", SUM(G37,H37), 0) + IF(K37 = "ΒΟΙΟΥ", SUM(G37,J37),0))</f>
        <v>0</v>
      </c>
      <c r="O37" s="20">
        <f xml:space="preserve"> IF(AND(I37 = "ΣΕΡΒΙΩΝ ΒΕΛΒΕΝΤΟΥ",K37 = "ΣΕΡΒΙΩΝ ΒΕΛΒΕΝΤΟΥ"), SUM(G37,H37,J37),  IF(I37 = "ΣΕΡΒΙΩΝ ΒΕΛΒΕΝΤΟΥ", SUM(G37,H37), 0) + IF(K37 = "ΣΕΡΒΙΩΝ ΒΕΛΒΕΝΤΟΥ", SUM(G37,J37),0))</f>
        <v>0</v>
      </c>
    </row>
    <row r="38" spans="1:15" ht="24.75" customHeight="1">
      <c r="A38" s="62" t="s">
        <v>18</v>
      </c>
      <c r="B38" s="50">
        <v>1</v>
      </c>
      <c r="C38" s="11">
        <v>599847</v>
      </c>
      <c r="D38" s="11" t="s">
        <v>95</v>
      </c>
      <c r="E38" s="11" t="s">
        <v>74</v>
      </c>
      <c r="F38" s="12"/>
      <c r="G38" s="13">
        <v>137.08000000000001</v>
      </c>
      <c r="H38" s="11"/>
      <c r="I38" s="11"/>
      <c r="J38" s="11"/>
      <c r="K38" s="11"/>
      <c r="L38" s="13">
        <f t="shared" si="0"/>
        <v>0</v>
      </c>
      <c r="M38" s="13">
        <f t="shared" si="1"/>
        <v>0</v>
      </c>
      <c r="N38" s="13">
        <f t="shared" si="2"/>
        <v>0</v>
      </c>
      <c r="O38" s="13">
        <f t="shared" si="3"/>
        <v>0</v>
      </c>
    </row>
    <row r="39" spans="1:15" ht="24.75" customHeight="1">
      <c r="A39" s="66"/>
      <c r="B39" s="50">
        <v>1</v>
      </c>
      <c r="C39" s="11">
        <v>600346</v>
      </c>
      <c r="D39" s="11" t="s">
        <v>96</v>
      </c>
      <c r="E39" s="11" t="s">
        <v>74</v>
      </c>
      <c r="F39" s="12"/>
      <c r="G39" s="13">
        <v>141.97</v>
      </c>
      <c r="H39" s="11"/>
      <c r="I39" s="11"/>
      <c r="J39" s="11"/>
      <c r="K39" s="11"/>
      <c r="L39" s="13">
        <f t="shared" si="0"/>
        <v>0</v>
      </c>
      <c r="M39" s="13">
        <f t="shared" si="1"/>
        <v>0</v>
      </c>
      <c r="N39" s="13">
        <f t="shared" si="2"/>
        <v>0</v>
      </c>
      <c r="O39" s="13">
        <f t="shared" si="3"/>
        <v>0</v>
      </c>
    </row>
    <row r="40" spans="1:15" ht="24.75" customHeight="1">
      <c r="A40" s="39" t="s">
        <v>21</v>
      </c>
      <c r="B40" s="40">
        <v>1</v>
      </c>
      <c r="C40" s="18">
        <v>605271</v>
      </c>
      <c r="D40" s="35" t="s">
        <v>92</v>
      </c>
      <c r="E40" s="35" t="s">
        <v>74</v>
      </c>
      <c r="F40" s="19"/>
      <c r="G40" s="48">
        <v>129.55000000000001</v>
      </c>
      <c r="H40" s="18"/>
      <c r="I40" s="18"/>
      <c r="J40" s="18"/>
      <c r="K40" s="18"/>
      <c r="L40" s="20">
        <f t="shared" si="0"/>
        <v>0</v>
      </c>
      <c r="M40" s="20">
        <f t="shared" si="1"/>
        <v>0</v>
      </c>
      <c r="N40" s="20">
        <f t="shared" si="2"/>
        <v>0</v>
      </c>
      <c r="O40" s="20">
        <f t="shared" si="3"/>
        <v>0</v>
      </c>
    </row>
    <row r="41" spans="1:15" ht="24.75" customHeight="1">
      <c r="A41" s="62" t="s">
        <v>15</v>
      </c>
      <c r="B41" s="50">
        <v>1</v>
      </c>
      <c r="C41" s="11">
        <v>604675</v>
      </c>
      <c r="D41" s="11" t="s">
        <v>46</v>
      </c>
      <c r="E41" s="54" t="s">
        <v>47</v>
      </c>
      <c r="F41" s="12"/>
      <c r="G41" s="13">
        <v>111.65</v>
      </c>
      <c r="H41" s="11">
        <v>4</v>
      </c>
      <c r="I41" s="11" t="s">
        <v>17</v>
      </c>
      <c r="J41" s="11">
        <v>4</v>
      </c>
      <c r="K41" s="11" t="s">
        <v>9</v>
      </c>
      <c r="L41" s="13">
        <f t="shared" si="0"/>
        <v>115.65</v>
      </c>
      <c r="M41" s="13">
        <f t="shared" si="1"/>
        <v>115.65</v>
      </c>
      <c r="N41" s="13">
        <f t="shared" si="2"/>
        <v>0</v>
      </c>
      <c r="O41" s="13">
        <f t="shared" si="3"/>
        <v>0</v>
      </c>
    </row>
    <row r="42" spans="1:15" ht="24.75" customHeight="1">
      <c r="A42" s="66"/>
      <c r="B42" s="50">
        <v>2</v>
      </c>
      <c r="C42" s="11">
        <v>601719</v>
      </c>
      <c r="D42" s="11" t="s">
        <v>48</v>
      </c>
      <c r="E42" s="55"/>
      <c r="F42" s="12"/>
      <c r="G42" s="13">
        <v>107.44</v>
      </c>
      <c r="H42" s="11">
        <v>4</v>
      </c>
      <c r="I42" s="11" t="s">
        <v>17</v>
      </c>
      <c r="J42" s="11">
        <v>4</v>
      </c>
      <c r="K42" s="11" t="s">
        <v>17</v>
      </c>
      <c r="L42" s="13">
        <f t="shared" si="0"/>
        <v>115.44</v>
      </c>
      <c r="M42" s="13">
        <f t="shared" si="1"/>
        <v>0</v>
      </c>
      <c r="N42" s="13">
        <f t="shared" si="2"/>
        <v>0</v>
      </c>
      <c r="O42" s="13">
        <f t="shared" si="3"/>
        <v>0</v>
      </c>
    </row>
    <row r="43" spans="1:15" ht="24.75" customHeight="1">
      <c r="A43" s="63"/>
      <c r="B43" s="50">
        <v>3</v>
      </c>
      <c r="C43" s="11">
        <v>613315</v>
      </c>
      <c r="D43" s="11" t="s">
        <v>49</v>
      </c>
      <c r="E43" s="56"/>
      <c r="F43" s="12"/>
      <c r="G43" s="13">
        <v>112.27</v>
      </c>
      <c r="H43" s="11"/>
      <c r="I43" s="11"/>
      <c r="J43" s="11">
        <v>4</v>
      </c>
      <c r="K43" s="11" t="s">
        <v>17</v>
      </c>
      <c r="L43" s="13">
        <f t="shared" si="0"/>
        <v>116.27</v>
      </c>
      <c r="M43" s="13">
        <f t="shared" si="1"/>
        <v>0</v>
      </c>
      <c r="N43" s="13">
        <f t="shared" si="2"/>
        <v>0</v>
      </c>
      <c r="O43" s="13">
        <f t="shared" si="3"/>
        <v>0</v>
      </c>
    </row>
    <row r="44" spans="1:15" ht="24.75" customHeight="1">
      <c r="A44" s="25" t="s">
        <v>60</v>
      </c>
      <c r="B44" s="26">
        <v>1</v>
      </c>
      <c r="C44" s="11">
        <v>621674</v>
      </c>
      <c r="D44" s="11" t="s">
        <v>86</v>
      </c>
      <c r="E44" s="36" t="s">
        <v>74</v>
      </c>
      <c r="F44" s="12"/>
      <c r="G44" s="13">
        <v>111.55</v>
      </c>
      <c r="H44" s="11">
        <v>4</v>
      </c>
      <c r="I44" s="11" t="s">
        <v>91</v>
      </c>
      <c r="J44" s="11"/>
      <c r="K44" s="11"/>
      <c r="L44" s="13">
        <f xml:space="preserve"> IF(AND(I44 = "ΕΟΡΔΑΙΑΣ",K44 = "ΕΟΡΔΑΙΑΣ"), SUM(G44,H44,J44),  IF(I44 = "ΕΟΡΔΑΙΑΣ", SUM(G44,H44), 0) + IF(K44 = "ΕΟΡΔΑΙΑΣ", SUM(G44,J44),0))</f>
        <v>0</v>
      </c>
      <c r="M44" s="13">
        <f xml:space="preserve"> IF(AND(I44 = "ΚΟΖΑΝΗΣ",K44 = "ΚΟΖΑΝΗΣ"), SUM(G44,H44,J44),  IF(I44 = "ΚΟΖΑΝΗΣ", SUM(G44,H44), 0) + IF(K44 = "ΚΟΖΑΝΗΣ", SUM(G44,J44),0))</f>
        <v>0</v>
      </c>
      <c r="N44" s="13">
        <f xml:space="preserve"> IF(AND(I44 = "ΒΟΙΟΥ",K44 = "ΒΟΙΟΥ"), SUM(G44,H44,J44),  IF(I44 = "ΒΟΙΟΥ", SUM(G44,H44), 0) + IF(K44 = "ΒΟΙΟΥ", SUM(G44,J44),0))</f>
        <v>115.55</v>
      </c>
      <c r="O44" s="13">
        <f xml:space="preserve"> IF(AND(I44 = "ΣΕΡΒΙΩΝ ΒΕΛΒΕΝΤΟΥ",K44 = "ΣΕΡΒΙΩΝ ΒΕΛΒΕΝΤΟΥ"), SUM(G44,H44,J44),  IF(I44 = "ΣΕΡΒΙΩΝ ΒΕΛΒΕΝΤΟΥ", SUM(G44,H44), 0) + IF(K44 = "ΣΕΡΒΙΩΝ ΒΕΛΒΕΝΤΟΥ", SUM(G44,J44),0))</f>
        <v>0</v>
      </c>
    </row>
    <row r="45" spans="1:15" ht="24.75" customHeight="1">
      <c r="A45" s="25" t="s">
        <v>61</v>
      </c>
      <c r="B45" s="26">
        <v>1</v>
      </c>
      <c r="C45" s="11">
        <v>593319</v>
      </c>
      <c r="D45" s="11" t="s">
        <v>85</v>
      </c>
      <c r="E45" s="36" t="s">
        <v>74</v>
      </c>
      <c r="F45" s="12"/>
      <c r="G45" s="20">
        <v>142.91999999999999</v>
      </c>
      <c r="H45" s="11"/>
      <c r="I45" s="11"/>
      <c r="J45" s="11"/>
      <c r="K45" s="11"/>
      <c r="L45" s="13">
        <f xml:space="preserve"> IF(AND(I45 = "ΕΟΡΔΑΙΑΣ",K45 = "ΕΟΡΔΑΙΑΣ"), SUM(G45,H45,J45),  IF(I45 = "ΕΟΡΔΑΙΑΣ", SUM(G45,H45), 0) + IF(K45 = "ΕΟΡΔΑΙΑΣ", SUM(G45,J45),0))</f>
        <v>0</v>
      </c>
      <c r="M45" s="13">
        <f xml:space="preserve"> IF(AND(I45 = "ΚΟΖΑΝΗΣ",K45 = "ΚΟΖΑΝΗΣ"), SUM(G45,H45,J45),  IF(I45 = "ΚΟΖΑΝΗΣ", SUM(G45,H45), 0) + IF(K45 = "ΚΟΖΑΝΗΣ", SUM(G45,J45),0))</f>
        <v>0</v>
      </c>
      <c r="N45" s="13">
        <f xml:space="preserve"> IF(AND(I45 = "ΒΟΙΟΥ",K45 = "ΒΟΙΟΥ"), SUM(G45,H45,J45),  IF(I45 = "ΒΟΙΟΥ", SUM(G45,H45), 0) + IF(K45 = "ΒΟΙΟΥ", SUM(G45,J45),0))</f>
        <v>0</v>
      </c>
      <c r="O45" s="13">
        <f xml:space="preserve"> IF(AND(I45 = "ΣΕΡΒΙΩΝ ΒΕΛΒΕΝΤΟΥ",K45 = "ΣΕΡΒΙΩΝ ΒΕΛΒΕΝΤΟΥ"), SUM(G45,H45,J45),  IF(I45 = "ΣΕΡΒΙΩΝ ΒΕΛΒΕΝΤΟΥ", SUM(G45,H45), 0) + IF(K45 = "ΣΕΡΒΙΩΝ ΒΕΛΒΕΝΤΟΥ", SUM(G45,J45),0))</f>
        <v>0</v>
      </c>
    </row>
    <row r="46" spans="1:15" ht="24.75" customHeight="1">
      <c r="A46" s="58" t="s">
        <v>20</v>
      </c>
      <c r="B46" s="26">
        <v>1</v>
      </c>
      <c r="C46" s="11">
        <v>618239</v>
      </c>
      <c r="D46" s="11" t="s">
        <v>87</v>
      </c>
      <c r="E46" s="36" t="s">
        <v>74</v>
      </c>
      <c r="F46" s="12"/>
      <c r="G46" s="13">
        <v>98.81</v>
      </c>
      <c r="H46" s="11"/>
      <c r="I46" s="11"/>
      <c r="J46" s="11">
        <v>4</v>
      </c>
      <c r="K46" s="11" t="s">
        <v>9</v>
      </c>
      <c r="L46" s="13">
        <f xml:space="preserve"> IF(AND(I46 = "ΕΟΡΔΑΙΑΣ",K46 = "ΕΟΡΔΑΙΑΣ"), SUM(G46,H46,J46),  IF(I46 = "ΕΟΡΔΑΙΑΣ", SUM(G46,H46), 0) + IF(K46 = "ΕΟΡΔΑΙΑΣ", SUM(G46,J46),0))</f>
        <v>0</v>
      </c>
      <c r="M46" s="13">
        <f xml:space="preserve"> IF(AND(I46 = "ΚΟΖΑΝΗΣ",K46 = "ΚΟΖΑΝΗΣ"), SUM(G46,H46,J46),  IF(I46 = "ΚΟΖΑΝΗΣ", SUM(G46,H46), 0) + IF(K46 = "ΚΟΖΑΝΗΣ", SUM(G46,J46),0))</f>
        <v>102.81</v>
      </c>
      <c r="N46" s="13">
        <f xml:space="preserve"> IF(AND(I46 = "ΒΟΙΟΥ",K46 = "ΒΟΙΟΥ"), SUM(G46,H46,J46),  IF(I46 = "ΒΟΙΟΥ", SUM(G46,H46), 0) + IF(K46 = "ΒΟΙΟΥ", SUM(G46,J46),0))</f>
        <v>0</v>
      </c>
      <c r="O46" s="13">
        <f xml:space="preserve"> IF(AND(I46 = "ΣΕΡΒΙΩΝ ΒΕΛΒΕΝΤΟΥ",K46 = "ΣΕΡΒΙΩΝ ΒΕΛΒΕΝΤΟΥ"), SUM(G46,H46,J46),  IF(I46 = "ΣΕΡΒΙΩΝ ΒΕΛΒΕΝΤΟΥ", SUM(G46,H46), 0) + IF(K46 = "ΣΕΡΒΙΩΝ ΒΕΛΒΕΝΤΟΥ", SUM(G46,J46),0))</f>
        <v>0</v>
      </c>
    </row>
    <row r="47" spans="1:15" ht="24.75" customHeight="1">
      <c r="A47" s="59"/>
      <c r="B47" s="38">
        <v>2</v>
      </c>
      <c r="C47" s="11">
        <v>602217</v>
      </c>
      <c r="D47" s="11" t="s">
        <v>88</v>
      </c>
      <c r="E47" s="36" t="s">
        <v>77</v>
      </c>
      <c r="F47" s="12">
        <v>2020</v>
      </c>
      <c r="G47" s="13">
        <v>117.31</v>
      </c>
      <c r="H47" s="11">
        <v>4</v>
      </c>
      <c r="I47" s="11" t="s">
        <v>91</v>
      </c>
      <c r="J47" s="11"/>
      <c r="K47" s="11"/>
      <c r="L47" s="13">
        <f xml:space="preserve"> IF(AND(I47 = "ΕΟΡΔΑΙΑΣ",K47 = "ΕΟΡΔΑΙΑΣ"), SUM(G47,H47,J47),  IF(I47 = "ΕΟΡΔΑΙΑΣ", SUM(G47,H47), 0) + IF(K47 = "ΕΟΡΔΑΙΑΣ", SUM(G47,J47),0))</f>
        <v>0</v>
      </c>
      <c r="M47" s="13">
        <f xml:space="preserve"> IF(AND(I47 = "ΚΟΖΑΝΗΣ",K47 = "ΚΟΖΑΝΗΣ"), SUM(G47,H47,J47),  IF(I47 = "ΚΟΖΑΝΗΣ", SUM(G47,H47), 0) + IF(K47 = "ΚΟΖΑΝΗΣ", SUM(G47,J47),0))</f>
        <v>0</v>
      </c>
      <c r="N47" s="13">
        <f xml:space="preserve"> IF(AND(I47 = "ΒΟΙΟΥ",K47 = "ΒΟΙΟΥ"), SUM(G47,H47,J47),  IF(I47 = "ΒΟΙΟΥ", SUM(G47,H47), 0) + IF(K47 = "ΒΟΙΟΥ", SUM(G47,J47),0))</f>
        <v>121.31</v>
      </c>
      <c r="O47" s="13">
        <f xml:space="preserve"> IF(AND(I47 = "ΣΕΡΒΙΩΝ ΒΕΛΒΕΝΤΟΥ",K47 = "ΣΕΡΒΙΩΝ ΒΕΛΒΕΝΤΟΥ"), SUM(G47,H47,J47),  IF(I47 = "ΣΕΡΒΙΩΝ ΒΕΛΒΕΝΤΟΥ", SUM(G47,H47), 0) + IF(K47 = "ΣΕΡΒΙΩΝ ΒΕΛΒΕΝΤΟΥ", SUM(G47,J47),0))</f>
        <v>0</v>
      </c>
    </row>
    <row r="48" spans="1:15" ht="24.75" customHeight="1">
      <c r="A48" s="15" t="s">
        <v>51</v>
      </c>
      <c r="B48" s="11">
        <v>1</v>
      </c>
      <c r="C48" s="11">
        <v>594705</v>
      </c>
      <c r="D48" s="11" t="s">
        <v>52</v>
      </c>
      <c r="E48" s="11" t="s">
        <v>44</v>
      </c>
      <c r="F48" s="12"/>
      <c r="G48" s="13">
        <v>90.58</v>
      </c>
      <c r="H48" s="11">
        <v>4</v>
      </c>
      <c r="I48" s="11" t="s">
        <v>9</v>
      </c>
      <c r="J48" s="11">
        <v>4</v>
      </c>
      <c r="K48" s="11" t="s">
        <v>9</v>
      </c>
      <c r="L48" s="13">
        <f t="shared" si="0"/>
        <v>0</v>
      </c>
      <c r="M48" s="13">
        <f t="shared" si="1"/>
        <v>98.58</v>
      </c>
      <c r="N48" s="13">
        <f t="shared" si="2"/>
        <v>0</v>
      </c>
      <c r="O48" s="13">
        <f t="shared" si="3"/>
        <v>0</v>
      </c>
    </row>
    <row r="49" spans="1:15" ht="24.75" customHeight="1">
      <c r="A49" s="57" t="s">
        <v>28</v>
      </c>
      <c r="B49" s="46">
        <v>1</v>
      </c>
      <c r="C49" s="18">
        <v>604198</v>
      </c>
      <c r="D49" s="35" t="s">
        <v>89</v>
      </c>
      <c r="E49" s="35" t="s">
        <v>77</v>
      </c>
      <c r="F49" s="19">
        <v>2019</v>
      </c>
      <c r="G49" s="20">
        <v>136.27000000000001</v>
      </c>
      <c r="H49" s="18"/>
      <c r="I49" s="18"/>
      <c r="J49" s="18"/>
      <c r="K49" s="18"/>
      <c r="L49" s="20">
        <f t="shared" si="0"/>
        <v>0</v>
      </c>
      <c r="M49" s="20">
        <f t="shared" si="1"/>
        <v>0</v>
      </c>
      <c r="N49" s="20">
        <f t="shared" si="2"/>
        <v>0</v>
      </c>
      <c r="O49" s="20">
        <f t="shared" si="3"/>
        <v>0</v>
      </c>
    </row>
    <row r="50" spans="1:15" ht="24.75" customHeight="1">
      <c r="A50" s="57"/>
      <c r="B50" s="46">
        <v>2</v>
      </c>
      <c r="C50" s="18">
        <v>700409</v>
      </c>
      <c r="D50" s="35" t="s">
        <v>90</v>
      </c>
      <c r="E50" s="35" t="s">
        <v>74</v>
      </c>
      <c r="F50" s="19"/>
      <c r="G50" s="20">
        <v>89.31</v>
      </c>
      <c r="H50" s="18">
        <v>4</v>
      </c>
      <c r="I50" s="35" t="s">
        <v>91</v>
      </c>
      <c r="J50" s="18">
        <v>4</v>
      </c>
      <c r="K50" s="35" t="s">
        <v>91</v>
      </c>
      <c r="L50" s="20">
        <f t="shared" si="0"/>
        <v>0</v>
      </c>
      <c r="M50" s="20">
        <f t="shared" si="1"/>
        <v>0</v>
      </c>
      <c r="N50" s="20">
        <f t="shared" si="2"/>
        <v>97.31</v>
      </c>
      <c r="O50" s="20">
        <f t="shared" si="3"/>
        <v>0</v>
      </c>
    </row>
    <row r="51" spans="1:15" ht="24.75" customHeight="1">
      <c r="A51" s="57"/>
      <c r="B51" s="46">
        <v>3</v>
      </c>
      <c r="C51" s="18">
        <v>621175</v>
      </c>
      <c r="D51" s="46" t="s">
        <v>144</v>
      </c>
      <c r="E51" s="35" t="s">
        <v>77</v>
      </c>
      <c r="F51" s="19">
        <v>2020</v>
      </c>
      <c r="G51" s="20">
        <v>95.92</v>
      </c>
      <c r="H51" s="18"/>
      <c r="I51" s="18"/>
      <c r="J51" s="18"/>
      <c r="K51" s="18"/>
      <c r="L51" s="20">
        <f t="shared" si="0"/>
        <v>0</v>
      </c>
      <c r="M51" s="20">
        <f t="shared" si="1"/>
        <v>0</v>
      </c>
      <c r="N51" s="20">
        <f t="shared" si="2"/>
        <v>0</v>
      </c>
      <c r="O51" s="20">
        <f t="shared" si="3"/>
        <v>0</v>
      </c>
    </row>
    <row r="52" spans="1:15" ht="24.75" customHeight="1">
      <c r="A52" s="29" t="s">
        <v>42</v>
      </c>
      <c r="B52" s="30">
        <v>1</v>
      </c>
      <c r="C52" s="18">
        <v>609573</v>
      </c>
      <c r="D52" s="28" t="s">
        <v>43</v>
      </c>
      <c r="E52" s="28" t="s">
        <v>44</v>
      </c>
      <c r="F52" s="19"/>
      <c r="G52" s="20">
        <v>105.66</v>
      </c>
      <c r="H52" s="18">
        <v>4</v>
      </c>
      <c r="I52" s="28" t="s">
        <v>17</v>
      </c>
      <c r="J52" s="18">
        <v>4</v>
      </c>
      <c r="K52" s="28" t="s">
        <v>17</v>
      </c>
      <c r="L52" s="20">
        <f xml:space="preserve"> IF(AND(I52 = "ΕΟΡΔΑΙΑΣ",K52 = "ΕΟΡΔΑΙΑΣ"), SUM(G52,H52,J52),  IF(I52 = "ΕΟΡΔΑΙΑΣ", SUM(G52,H52), 0) + IF(K52 = "ΕΟΡΔΑΙΑΣ", SUM(G52,J52),0))</f>
        <v>113.66</v>
      </c>
      <c r="M52" s="20">
        <f xml:space="preserve"> IF(AND(I52 = "ΚΟΖΑΝΗΣ",K52 = "ΚΟΖΑΝΗΣ"), SUM(G52,H52,J52),  IF(I52 = "ΚΟΖΑΝΗΣ", SUM(G52,H52), 0) + IF(K52 = "ΚΟΖΑΝΗΣ", SUM(G52,J52),0))</f>
        <v>0</v>
      </c>
      <c r="N52" s="20">
        <f xml:space="preserve"> IF(AND(I52 = "ΒΟΙΟΥ",K52 = "ΒΟΙΟΥ"), SUM(G52,H52,J52),  IF(I52 = "ΒΟΙΟΥ", SUM(G52,H52), 0) + IF(K52 = "ΒΟΙΟΥ", SUM(G52,J52),0))</f>
        <v>0</v>
      </c>
      <c r="O52" s="20">
        <f xml:space="preserve"> IF(AND(I52 = "ΣΕΡΒΙΩΝ ΒΕΛΒΕΝΤΟΥ",K52 = "ΣΕΡΒΙΩΝ ΒΕΛΒΕΝΤΟΥ"), SUM(G52,H52,J52),  IF(I52 = "ΣΕΡΒΙΩΝ ΒΕΛΒΕΝΤΟΥ", SUM(G52,H52), 0) + IF(K52 = "ΣΕΡΒΙΩΝ ΒΕΛΒΕΝΤΟΥ", SUM(G52,J52),0))</f>
        <v>0</v>
      </c>
    </row>
    <row r="53" spans="1:15" ht="24.75" customHeight="1">
      <c r="A53" s="6" t="s">
        <v>41</v>
      </c>
      <c r="B53" s="7">
        <v>49</v>
      </c>
      <c r="C53" s="5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3"/>
    </row>
    <row r="54" spans="1:15" ht="15" customHeight="1"/>
    <row r="55" spans="1:15" ht="15" customHeight="1"/>
    <row r="56" spans="1:15" ht="15" customHeight="1"/>
    <row r="57" spans="1:15" ht="15" customHeight="1"/>
    <row r="58" spans="1:15" ht="15" customHeight="1"/>
    <row r="59" spans="1:15" ht="15" customHeight="1"/>
    <row r="60" spans="1:15" ht="15" customHeight="1"/>
    <row r="61" spans="1:15" ht="15" customHeight="1"/>
    <row r="62" spans="1:15" ht="15" customHeight="1"/>
    <row r="63" spans="1:15" ht="15" customHeight="1"/>
    <row r="64" spans="1:1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93" ht="15" customHeight="1"/>
    <row r="100" ht="15" customHeight="1"/>
    <row r="101" ht="15" customHeight="1"/>
    <row r="102" ht="15" customHeight="1"/>
    <row r="108" ht="15" customHeight="1"/>
    <row r="109" ht="15" customHeight="1"/>
    <row r="110" ht="15" customHeight="1"/>
  </sheetData>
  <mergeCells count="20">
    <mergeCell ref="A1:O1"/>
    <mergeCell ref="A2:O2"/>
    <mergeCell ref="A16:A18"/>
    <mergeCell ref="A8:A9"/>
    <mergeCell ref="A38:A39"/>
    <mergeCell ref="A4:A6"/>
    <mergeCell ref="A10:A11"/>
    <mergeCell ref="A19:A20"/>
    <mergeCell ref="A21:A23"/>
    <mergeCell ref="A24:A25"/>
    <mergeCell ref="C53:O53"/>
    <mergeCell ref="E41:E43"/>
    <mergeCell ref="A49:A51"/>
    <mergeCell ref="A26:A27"/>
    <mergeCell ref="A13:A14"/>
    <mergeCell ref="A28:A29"/>
    <mergeCell ref="A32:A33"/>
    <mergeCell ref="A36:A37"/>
    <mergeCell ref="A46:A47"/>
    <mergeCell ref="A41:A43"/>
  </mergeCells>
  <pageMargins left="0.62992125984251968" right="0.23622047244094491" top="0.22" bottom="0.1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zoomScale="130" zoomScaleNormal="130" workbookViewId="0">
      <selection activeCell="A3" sqref="A3"/>
    </sheetView>
  </sheetViews>
  <sheetFormatPr defaultRowHeight="15"/>
  <cols>
    <col min="1" max="1" width="10.140625" style="3" customWidth="1"/>
    <col min="2" max="2" width="4.28515625" style="3" customWidth="1"/>
    <col min="3" max="3" width="7.28515625" style="3" customWidth="1"/>
    <col min="4" max="4" width="10.85546875" style="3" customWidth="1"/>
    <col min="5" max="5" width="8" style="3" customWidth="1"/>
    <col min="6" max="6" width="6.42578125" style="3" customWidth="1"/>
    <col min="7" max="7" width="6.5703125" style="3" customWidth="1"/>
    <col min="8" max="8" width="3" style="3" customWidth="1"/>
    <col min="9" max="9" width="8.42578125" style="3" customWidth="1"/>
    <col min="10" max="10" width="4.7109375" style="3" customWidth="1"/>
    <col min="11" max="11" width="8.42578125" style="3" customWidth="1"/>
    <col min="12" max="12" width="6.28515625" style="3" customWidth="1"/>
    <col min="13" max="13" width="6" style="3" customWidth="1"/>
    <col min="14" max="15" width="4.85546875" style="3" customWidth="1"/>
    <col min="16" max="16" width="6.140625" style="3" customWidth="1"/>
    <col min="17" max="16384" width="9.140625" style="3"/>
  </cols>
  <sheetData>
    <row r="1" spans="1:17" ht="15.75">
      <c r="A1" s="77" t="s">
        <v>143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34.5" customHeight="1">
      <c r="A2" s="76" t="s">
        <v>147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05" customHeight="1">
      <c r="A3" s="8" t="s">
        <v>0</v>
      </c>
      <c r="B3" s="9" t="s">
        <v>29</v>
      </c>
      <c r="C3" s="8" t="s">
        <v>3</v>
      </c>
      <c r="D3" s="8" t="s">
        <v>33</v>
      </c>
      <c r="E3" s="9" t="s">
        <v>113</v>
      </c>
      <c r="F3" s="9" t="s">
        <v>2</v>
      </c>
      <c r="G3" s="9" t="s">
        <v>1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32</v>
      </c>
      <c r="M3" s="9" t="s">
        <v>31</v>
      </c>
      <c r="N3" s="9" t="s">
        <v>30</v>
      </c>
      <c r="O3" s="9" t="s">
        <v>138</v>
      </c>
      <c r="P3" s="9" t="s">
        <v>137</v>
      </c>
      <c r="Q3" s="9" t="s">
        <v>141</v>
      </c>
    </row>
    <row r="4" spans="1:17" ht="24.75" customHeight="1">
      <c r="A4" s="15" t="s">
        <v>34</v>
      </c>
      <c r="B4" s="11">
        <v>1</v>
      </c>
      <c r="C4" s="11">
        <v>603187</v>
      </c>
      <c r="D4" s="11" t="s">
        <v>105</v>
      </c>
      <c r="E4" s="11" t="s">
        <v>77</v>
      </c>
      <c r="F4" s="31">
        <v>2018</v>
      </c>
      <c r="G4" s="13">
        <v>102.47</v>
      </c>
      <c r="H4" s="11">
        <v>4</v>
      </c>
      <c r="I4" s="11" t="s">
        <v>9</v>
      </c>
      <c r="J4" s="11"/>
      <c r="K4" s="11"/>
      <c r="L4" s="13">
        <f xml:space="preserve"> IF(AND(I4 = "ΕΟΡΔΑΙΑΣ",K4 = "ΕΟΡΔΑΙΑΣ"), SUM(G4,H4,J4),  IF(I4 = "ΕΟΡΔΑΙΑΣ", SUM(G4,H4), 0) + IF(K4 = "ΕΟΡΔΑΙΑΣ", SUM(G4,J4),0))</f>
        <v>0</v>
      </c>
      <c r="M4" s="13">
        <f xml:space="preserve"> IF(AND(I4 = "ΚΟΖΑΝΗΣ",K4 = "ΚΟΖΑΝΗΣ"), SUM(G4,H4,J4),  IF(I4 = "ΚΟΖΑΝΗΣ", SUM(G4,H4), 0) + IF(K4 = "ΚΟΖΑΝΗΣ", SUM(G4,J4),0))</f>
        <v>106.47</v>
      </c>
      <c r="N4" s="13">
        <f xml:space="preserve"> IF(AND(I4 = "ΒΟΙΟΥ",K4 = "ΒΟΙΟΥ"), SUM(G4,H4,J4),  IF(I4 = "ΒΟΙΟΥ", SUM(G4,H4), 0) + IF(K4 = "ΒΟΙΟΥ", SUM(G4,J4),0))</f>
        <v>0</v>
      </c>
      <c r="O4" s="13">
        <f xml:space="preserve"> IF(AND($I4 = "ΣΕΡΒΙΩΝ",$K4 = "ΣΕΡΒΙΩΝ"), SUM($G4,$H4,$J4),  IF($I4 = "ΣΕΡΒΙΩΝ", SUM($G4,$H4), 0) + IF($K4 = "ΣΕΡΒΙΩΝ", SUM($G4,$J4),0))</f>
        <v>0</v>
      </c>
      <c r="P4" s="13">
        <f xml:space="preserve"> IF(AND($I4 = "ΒΕΛΒΕΝΤΟΥ",$K4 = "ΒΕΛΒΕΝΤΟΥ"), SUM($G4,$H4,$J4),  IF($I4 = "ΒΕΛΒΕΝΤΟΥ", SUM($G4,$H4), 0) + IF($K4 = "ΒΕΛΒΕΝΤΟΥ", SUM($G4,$J4),0))</f>
        <v>0</v>
      </c>
      <c r="Q4" s="13">
        <f>MAX(L4:P4,G4)</f>
        <v>106.47</v>
      </c>
    </row>
    <row r="5" spans="1:17" ht="24.75" customHeight="1">
      <c r="A5" s="15" t="s">
        <v>24</v>
      </c>
      <c r="B5" s="11">
        <v>1</v>
      </c>
      <c r="C5" s="11">
        <v>616331</v>
      </c>
      <c r="D5" s="11" t="s">
        <v>106</v>
      </c>
      <c r="E5" s="11" t="s">
        <v>74</v>
      </c>
      <c r="F5" s="31"/>
      <c r="G5" s="13">
        <v>85.82</v>
      </c>
      <c r="H5" s="11">
        <v>4</v>
      </c>
      <c r="I5" s="11" t="s">
        <v>17</v>
      </c>
      <c r="J5" s="11">
        <v>4</v>
      </c>
      <c r="K5" s="11" t="s">
        <v>17</v>
      </c>
      <c r="L5" s="13">
        <f xml:space="preserve"> IF(AND(I5 = "ΕΟΡΔΑΙΑΣ",K5 = "ΕΟΡΔΑΙΑΣ"), SUM(G5,H5,J5),  IF(I5 = "ΕΟΡΔΑΙΑΣ", SUM(G5,H5), 0) + IF(K5 = "ΕΟΡΔΑΙΑΣ", SUM(G5,J5),0))</f>
        <v>93.82</v>
      </c>
      <c r="M5" s="13">
        <f t="shared" ref="M5:M23" si="0" xml:space="preserve"> IF(AND(I5 = "ΚΟΖΑΝΗΣ",K5 = "ΚΟΖΑΝΗΣ"), SUM(G5,H5,J5),  IF(I5 = "ΚΟΖΑΝΗΣ", SUM(G5,H5), 0) + IF(K5 = "ΚΟΖΑΝΗΣ", SUM(G5,J5),0))</f>
        <v>0</v>
      </c>
      <c r="N5" s="13">
        <f t="shared" ref="N5:N23" si="1" xml:space="preserve"> IF(AND(I5 = "ΒΟΙΟΥ",K5 = "ΒΟΙΟΥ"), SUM(G5,H5,J5),  IF(I5 = "ΒΟΙΟΥ", SUM(G5,H5), 0) + IF(K5 = "ΒΟΙΟΥ", SUM(G5,J5),0))</f>
        <v>0</v>
      </c>
      <c r="O5" s="13">
        <f t="shared" ref="O5:O23" si="2" xml:space="preserve"> IF(AND($I5 = "ΣΕΡΒΙΩΝ",$K5 = "ΣΕΡΒΙΩΝ"), SUM($G5,$H5,$J5),  IF($I5 = "ΣΕΡΒΙΩΝ", SUM($G5,$H5), 0) + IF($K5 = "ΣΕΡΒΙΩΝ", SUM($G5,$J5),0))</f>
        <v>0</v>
      </c>
      <c r="P5" s="13">
        <f t="shared" ref="P5:P23" si="3" xml:space="preserve"> IF(AND($I5 = "ΒΕΛΒΕΝΤΟΥ",$K5 = "ΒΕΛΒΕΝΤΟΥ"), SUM($G5,$H5,$J5),  IF($I5 = "ΒΕΛΒΕΝΤΟΥ", SUM($G5,$H5), 0) + IF($K5 = "ΒΕΛΒΕΝΤΟΥ", SUM($G5,$J5),0))</f>
        <v>0</v>
      </c>
      <c r="Q5" s="13">
        <f t="shared" ref="Q5:Q23" si="4">MAX(L5:P5,G5)</f>
        <v>93.82</v>
      </c>
    </row>
    <row r="6" spans="1:17" ht="24.75" customHeight="1">
      <c r="A6" s="62" t="s">
        <v>25</v>
      </c>
      <c r="B6" s="14">
        <v>1</v>
      </c>
      <c r="C6" s="11">
        <v>596669</v>
      </c>
      <c r="D6" s="16" t="s">
        <v>107</v>
      </c>
      <c r="E6" s="11" t="s">
        <v>74</v>
      </c>
      <c r="F6" s="31"/>
      <c r="G6" s="13">
        <v>107.23</v>
      </c>
      <c r="H6" s="11"/>
      <c r="I6" s="11"/>
      <c r="J6" s="11">
        <v>4</v>
      </c>
      <c r="K6" s="11" t="s">
        <v>9</v>
      </c>
      <c r="L6" s="13">
        <f xml:space="preserve"> IF(AND(I6 = "ΕΟΡΔΑΙΑΣ",K6 = "ΕΟΡΔΑΙΑΣ"), SUM(G6,H6,J6),  IF(I6 = "ΕΟΡΔΑΙΑΣ", SUM(G6,H6), 0) + IF(K6 = "ΕΟΡΔΑΙΑΣ", SUM(G6,J6),0))</f>
        <v>0</v>
      </c>
      <c r="M6" s="13">
        <f t="shared" si="0"/>
        <v>111.23</v>
      </c>
      <c r="N6" s="13">
        <f t="shared" si="1"/>
        <v>0</v>
      </c>
      <c r="O6" s="13">
        <f t="shared" si="2"/>
        <v>0</v>
      </c>
      <c r="P6" s="13">
        <f t="shared" si="3"/>
        <v>0</v>
      </c>
      <c r="Q6" s="13">
        <f t="shared" si="4"/>
        <v>111.23</v>
      </c>
    </row>
    <row r="7" spans="1:17" ht="24.75" customHeight="1">
      <c r="A7" s="63"/>
      <c r="B7" s="37">
        <v>2</v>
      </c>
      <c r="C7" s="11">
        <v>700265</v>
      </c>
      <c r="D7" s="16" t="s">
        <v>114</v>
      </c>
      <c r="E7" s="11" t="s">
        <v>115</v>
      </c>
      <c r="F7" s="31">
        <v>2018</v>
      </c>
      <c r="G7" s="13">
        <v>78.599999999999994</v>
      </c>
      <c r="H7" s="11">
        <v>4</v>
      </c>
      <c r="I7" s="11" t="s">
        <v>139</v>
      </c>
      <c r="J7" s="11"/>
      <c r="K7" s="11"/>
      <c r="L7" s="13">
        <f xml:space="preserve"> IF(AND(I7 = "ΕΟΡΔΑΙΑΣ",K7 = "ΕΟΡΔΑΙΑΣ"), SUM(G7,H7,J7),  IF(I7 = "ΕΟΡΔΑΙΑΣ", SUM(G7,H7), 0) + IF(K7 = "ΕΟΡΔΑΙΑΣ", SUM(G7,J7),0))</f>
        <v>0</v>
      </c>
      <c r="M7" s="13">
        <f xml:space="preserve"> IF(AND(I7 = "ΚΟΖΑΝΗΣ",K7 = "ΚΟΖΑΝΗΣ"), SUM(G7,H7,J7),  IF(I7 = "ΚΟΖΑΝΗΣ", SUM(G7,H7), 0) + IF(K7 = "ΚΟΖΑΝΗΣ", SUM(G7,J7),0))</f>
        <v>0</v>
      </c>
      <c r="N7" s="13">
        <f xml:space="preserve"> IF(AND(I7 = "ΒΟΙΟΥ",K7 = "ΒΟΙΟΥ"), SUM(G7,H7,J7),  IF(I7 = "ΒΟΙΟΥ", SUM(G7,H7), 0) + IF(K7 = "ΒΟΙΟΥ", SUM(G7,J7),0))</f>
        <v>0</v>
      </c>
      <c r="O7" s="13">
        <f t="shared" si="2"/>
        <v>82.6</v>
      </c>
      <c r="P7" s="13">
        <f t="shared" si="3"/>
        <v>0</v>
      </c>
      <c r="Q7" s="13">
        <f t="shared" si="4"/>
        <v>82.6</v>
      </c>
    </row>
    <row r="8" spans="1:17" ht="24.75" customHeight="1">
      <c r="A8" s="62" t="s">
        <v>35</v>
      </c>
      <c r="B8" s="11">
        <v>1</v>
      </c>
      <c r="C8" s="11">
        <v>567813</v>
      </c>
      <c r="D8" s="16" t="s">
        <v>116</v>
      </c>
      <c r="E8" s="11" t="s">
        <v>44</v>
      </c>
      <c r="F8" s="31"/>
      <c r="G8" s="13">
        <v>139.85</v>
      </c>
      <c r="H8" s="11">
        <v>4</v>
      </c>
      <c r="I8" s="11" t="s">
        <v>9</v>
      </c>
      <c r="J8" s="11"/>
      <c r="K8" s="11"/>
      <c r="L8" s="13">
        <f xml:space="preserve"> IF(AND(I8 = "ΕΟΡΔΑΙΑΣ",K8 = "ΕΟΡΔΑΙΑΣ"), SUM(G8,H8,J8),  IF(I8 = "ΕΟΡΔΑΙΑΣ", SUM(G8,H8), 0) + IF(K8 = "ΕΟΡΔΑΙΑΣ", SUM(G8,J8),0))</f>
        <v>0</v>
      </c>
      <c r="M8" s="13">
        <f t="shared" si="0"/>
        <v>143.85</v>
      </c>
      <c r="N8" s="13">
        <f t="shared" si="1"/>
        <v>0</v>
      </c>
      <c r="O8" s="13">
        <f t="shared" si="2"/>
        <v>0</v>
      </c>
      <c r="P8" s="13">
        <f t="shared" si="3"/>
        <v>0</v>
      </c>
      <c r="Q8" s="13">
        <f t="shared" si="4"/>
        <v>143.85</v>
      </c>
    </row>
    <row r="9" spans="1:17" ht="24.75" customHeight="1">
      <c r="A9" s="63"/>
      <c r="B9" s="11">
        <v>1</v>
      </c>
      <c r="C9" s="11">
        <v>615199</v>
      </c>
      <c r="D9" s="16" t="s">
        <v>117</v>
      </c>
      <c r="E9" s="11" t="s">
        <v>118</v>
      </c>
      <c r="F9" s="31">
        <v>2018</v>
      </c>
      <c r="G9" s="13">
        <v>86.76</v>
      </c>
      <c r="H9" s="11">
        <v>4</v>
      </c>
      <c r="I9" s="11" t="s">
        <v>139</v>
      </c>
      <c r="J9" s="11"/>
      <c r="K9" s="11"/>
      <c r="L9" s="13">
        <f t="shared" ref="L9:L15" si="5" xml:space="preserve"> IF(AND(I9 = "ΕΟΡΔΑΙΑΣ",K9 = "ΕΟΡΔΑΙΑΣ"), SUM(G9,H9,J9),  IF(I9 = "ΕΟΡΔΑΙΑΣ", SUM(G9,H9), 0) + IF(K9 = "ΕΟΡΔΑΙΑΣ", SUM(G9,J9),0))</f>
        <v>0</v>
      </c>
      <c r="M9" s="13">
        <f t="shared" ref="M9:M15" si="6" xml:space="preserve"> IF(AND(I9 = "ΚΟΖΑΝΗΣ",K9 = "ΚΟΖΑΝΗΣ"), SUM(G9,H9,J9),  IF(I9 = "ΚΟΖΑΝΗΣ", SUM(G9,H9), 0) + IF(K9 = "ΚΟΖΑΝΗΣ", SUM(G9,J9),0))</f>
        <v>0</v>
      </c>
      <c r="N9" s="13">
        <f t="shared" ref="N9:N15" si="7" xml:space="preserve"> IF(AND(I9 = "ΒΟΙΟΥ",K9 = "ΒΟΙΟΥ"), SUM(G9,H9,J9),  IF(I9 = "ΒΟΙΟΥ", SUM(G9,H9), 0) + IF(K9 = "ΒΟΙΟΥ", SUM(G9,J9),0))</f>
        <v>0</v>
      </c>
      <c r="O9" s="13">
        <f t="shared" si="2"/>
        <v>90.76</v>
      </c>
      <c r="P9" s="13">
        <f t="shared" si="3"/>
        <v>0</v>
      </c>
      <c r="Q9" s="13">
        <f t="shared" si="4"/>
        <v>90.76</v>
      </c>
    </row>
    <row r="10" spans="1:17" ht="24.75" customHeight="1">
      <c r="A10" s="62" t="s">
        <v>64</v>
      </c>
      <c r="B10" s="11">
        <v>1</v>
      </c>
      <c r="C10" s="11">
        <v>619423</v>
      </c>
      <c r="D10" s="16" t="s">
        <v>119</v>
      </c>
      <c r="E10" s="11" t="s">
        <v>44</v>
      </c>
      <c r="F10" s="31"/>
      <c r="G10" s="13">
        <v>78.52</v>
      </c>
      <c r="H10" s="11"/>
      <c r="I10" s="11"/>
      <c r="J10" s="11"/>
      <c r="K10" s="11"/>
      <c r="L10" s="13">
        <f t="shared" si="5"/>
        <v>0</v>
      </c>
      <c r="M10" s="13">
        <f t="shared" si="6"/>
        <v>0</v>
      </c>
      <c r="N10" s="13">
        <f t="shared" si="7"/>
        <v>0</v>
      </c>
      <c r="O10" s="13">
        <f t="shared" si="2"/>
        <v>0</v>
      </c>
      <c r="P10" s="13">
        <f t="shared" si="3"/>
        <v>0</v>
      </c>
      <c r="Q10" s="13">
        <f t="shared" si="4"/>
        <v>78.52</v>
      </c>
    </row>
    <row r="11" spans="1:17" ht="24.75" customHeight="1">
      <c r="A11" s="63"/>
      <c r="B11" s="44">
        <v>1</v>
      </c>
      <c r="C11" s="11">
        <v>619589</v>
      </c>
      <c r="D11" s="16" t="s">
        <v>120</v>
      </c>
      <c r="E11" s="11" t="s">
        <v>115</v>
      </c>
      <c r="F11" s="31">
        <v>2019</v>
      </c>
      <c r="G11" s="13">
        <v>98.52</v>
      </c>
      <c r="H11" s="11">
        <v>4</v>
      </c>
      <c r="I11" s="11" t="s">
        <v>9</v>
      </c>
      <c r="J11" s="11"/>
      <c r="K11" s="11"/>
      <c r="L11" s="13">
        <f t="shared" si="5"/>
        <v>0</v>
      </c>
      <c r="M11" s="13">
        <f t="shared" si="6"/>
        <v>102.52</v>
      </c>
      <c r="N11" s="13">
        <f t="shared" si="7"/>
        <v>0</v>
      </c>
      <c r="O11" s="13">
        <f t="shared" si="2"/>
        <v>0</v>
      </c>
      <c r="P11" s="13">
        <f t="shared" si="3"/>
        <v>0</v>
      </c>
      <c r="Q11" s="13">
        <f t="shared" si="4"/>
        <v>102.52</v>
      </c>
    </row>
    <row r="12" spans="1:17" ht="24.75" customHeight="1">
      <c r="A12" s="58" t="s">
        <v>36</v>
      </c>
      <c r="B12" s="10">
        <v>1</v>
      </c>
      <c r="C12" s="11">
        <v>622450</v>
      </c>
      <c r="D12" s="11" t="s">
        <v>121</v>
      </c>
      <c r="E12" s="11" t="s">
        <v>115</v>
      </c>
      <c r="F12" s="31">
        <v>2017</v>
      </c>
      <c r="G12" s="13">
        <v>82.96</v>
      </c>
      <c r="H12" s="11">
        <v>4</v>
      </c>
      <c r="I12" s="11" t="s">
        <v>9</v>
      </c>
      <c r="J12" s="11"/>
      <c r="K12" s="11"/>
      <c r="L12" s="13">
        <f t="shared" si="5"/>
        <v>0</v>
      </c>
      <c r="M12" s="13">
        <f t="shared" si="6"/>
        <v>86.96</v>
      </c>
      <c r="N12" s="13">
        <f t="shared" si="7"/>
        <v>0</v>
      </c>
      <c r="O12" s="13">
        <f t="shared" si="2"/>
        <v>0</v>
      </c>
      <c r="P12" s="13">
        <f t="shared" si="3"/>
        <v>0</v>
      </c>
      <c r="Q12" s="13">
        <f t="shared" si="4"/>
        <v>86.96</v>
      </c>
    </row>
    <row r="13" spans="1:17" ht="24.75" customHeight="1">
      <c r="A13" s="59"/>
      <c r="B13" s="44">
        <v>1</v>
      </c>
      <c r="C13" s="11">
        <v>622694</v>
      </c>
      <c r="D13" s="11" t="s">
        <v>122</v>
      </c>
      <c r="E13" s="11" t="s">
        <v>115</v>
      </c>
      <c r="F13" s="31">
        <v>2018</v>
      </c>
      <c r="G13" s="13">
        <v>75.260000000000005</v>
      </c>
      <c r="H13" s="11">
        <v>4</v>
      </c>
      <c r="I13" s="11" t="s">
        <v>9</v>
      </c>
      <c r="J13" s="11"/>
      <c r="K13" s="11"/>
      <c r="L13" s="13">
        <f t="shared" si="5"/>
        <v>0</v>
      </c>
      <c r="M13" s="13">
        <f t="shared" si="6"/>
        <v>79.260000000000005</v>
      </c>
      <c r="N13" s="13">
        <f t="shared" si="7"/>
        <v>0</v>
      </c>
      <c r="O13" s="13">
        <f t="shared" si="2"/>
        <v>0</v>
      </c>
      <c r="P13" s="13">
        <f t="shared" si="3"/>
        <v>0</v>
      </c>
      <c r="Q13" s="13">
        <f t="shared" si="4"/>
        <v>79.260000000000005</v>
      </c>
    </row>
    <row r="14" spans="1:17" ht="24.75" customHeight="1">
      <c r="A14" s="15" t="s">
        <v>12</v>
      </c>
      <c r="B14" s="11">
        <v>1</v>
      </c>
      <c r="C14" s="11">
        <v>611675</v>
      </c>
      <c r="D14" s="16" t="s">
        <v>123</v>
      </c>
      <c r="E14" s="11" t="s">
        <v>44</v>
      </c>
      <c r="F14" s="31"/>
      <c r="G14" s="13">
        <v>111.68</v>
      </c>
      <c r="H14" s="11">
        <v>4</v>
      </c>
      <c r="I14" s="11" t="s">
        <v>9</v>
      </c>
      <c r="J14" s="11">
        <v>4</v>
      </c>
      <c r="K14" s="11" t="s">
        <v>9</v>
      </c>
      <c r="L14" s="13">
        <f t="shared" si="5"/>
        <v>0</v>
      </c>
      <c r="M14" s="13">
        <f t="shared" si="6"/>
        <v>119.68</v>
      </c>
      <c r="N14" s="13">
        <f t="shared" si="7"/>
        <v>0</v>
      </c>
      <c r="O14" s="13">
        <f t="shared" si="2"/>
        <v>0</v>
      </c>
      <c r="P14" s="13">
        <f t="shared" si="3"/>
        <v>0</v>
      </c>
      <c r="Q14" s="13">
        <f t="shared" si="4"/>
        <v>119.68</v>
      </c>
    </row>
    <row r="15" spans="1:17" ht="24.75" customHeight="1">
      <c r="A15" s="15" t="s">
        <v>66</v>
      </c>
      <c r="B15" s="11">
        <v>1</v>
      </c>
      <c r="C15" s="11">
        <v>608125</v>
      </c>
      <c r="D15" s="16" t="s">
        <v>124</v>
      </c>
      <c r="E15" s="11" t="s">
        <v>115</v>
      </c>
      <c r="F15" s="31">
        <v>2009</v>
      </c>
      <c r="G15" s="13">
        <v>131.65</v>
      </c>
      <c r="H15" s="11">
        <v>4</v>
      </c>
      <c r="I15" s="11" t="s">
        <v>17</v>
      </c>
      <c r="J15" s="11">
        <v>4</v>
      </c>
      <c r="K15" s="11" t="s">
        <v>17</v>
      </c>
      <c r="L15" s="13">
        <f t="shared" si="5"/>
        <v>139.65</v>
      </c>
      <c r="M15" s="13">
        <f t="shared" si="6"/>
        <v>0</v>
      </c>
      <c r="N15" s="13">
        <f t="shared" si="7"/>
        <v>0</v>
      </c>
      <c r="O15" s="13">
        <f t="shared" si="2"/>
        <v>0</v>
      </c>
      <c r="P15" s="13">
        <f t="shared" si="3"/>
        <v>0</v>
      </c>
      <c r="Q15" s="13">
        <f t="shared" si="4"/>
        <v>139.65</v>
      </c>
    </row>
    <row r="16" spans="1:17" ht="24.75" customHeight="1">
      <c r="A16" s="27" t="s">
        <v>65</v>
      </c>
      <c r="B16" s="18">
        <v>1</v>
      </c>
      <c r="C16" s="18">
        <v>609983</v>
      </c>
      <c r="D16" s="41" t="s">
        <v>125</v>
      </c>
      <c r="E16" s="41" t="s">
        <v>115</v>
      </c>
      <c r="F16" s="32">
        <v>2007</v>
      </c>
      <c r="G16" s="20">
        <v>77</v>
      </c>
      <c r="H16" s="18">
        <v>4</v>
      </c>
      <c r="I16" s="46" t="s">
        <v>17</v>
      </c>
      <c r="J16" s="18"/>
      <c r="K16" s="18"/>
      <c r="L16" s="20">
        <f t="shared" ref="L16:L23" si="8" xml:space="preserve"> IF(AND(I16 = "ΕΟΡΔΑΙΑΣ",K16 = "ΕΟΡΔΑΙΑΣ"), SUM(G16,H16,J16),  IF(I16 = "ΕΟΡΔΑΙΑΣ", SUM(G16,H16), 0) + IF(K16 = "ΕΟΡΔΑΙΑΣ", SUM(G16,J16),0))</f>
        <v>81</v>
      </c>
      <c r="M16" s="20">
        <f t="shared" si="0"/>
        <v>0</v>
      </c>
      <c r="N16" s="20">
        <f t="shared" si="1"/>
        <v>0</v>
      </c>
      <c r="O16" s="13">
        <f t="shared" si="2"/>
        <v>0</v>
      </c>
      <c r="P16" s="13">
        <f t="shared" si="3"/>
        <v>0</v>
      </c>
      <c r="Q16" s="13">
        <f t="shared" si="4"/>
        <v>81</v>
      </c>
    </row>
    <row r="17" spans="1:17" ht="24.75" customHeight="1">
      <c r="A17" s="22" t="s">
        <v>13</v>
      </c>
      <c r="B17" s="18">
        <v>1</v>
      </c>
      <c r="C17" s="18">
        <v>619633</v>
      </c>
      <c r="D17" s="41" t="s">
        <v>126</v>
      </c>
      <c r="E17" s="41" t="s">
        <v>44</v>
      </c>
      <c r="F17" s="32"/>
      <c r="G17" s="20">
        <v>100.56</v>
      </c>
      <c r="H17" s="18">
        <v>4</v>
      </c>
      <c r="I17" s="45" t="s">
        <v>17</v>
      </c>
      <c r="J17" s="18"/>
      <c r="K17" s="18"/>
      <c r="L17" s="20">
        <f t="shared" si="8"/>
        <v>104.56</v>
      </c>
      <c r="M17" s="20">
        <f t="shared" si="0"/>
        <v>0</v>
      </c>
      <c r="N17" s="20">
        <f t="shared" si="1"/>
        <v>0</v>
      </c>
      <c r="O17" s="13">
        <f t="shared" si="2"/>
        <v>0</v>
      </c>
      <c r="P17" s="13">
        <f t="shared" si="3"/>
        <v>0</v>
      </c>
      <c r="Q17" s="13">
        <f t="shared" si="4"/>
        <v>104.56</v>
      </c>
    </row>
    <row r="18" spans="1:17" ht="24.75" customHeight="1">
      <c r="A18" s="15" t="s">
        <v>10</v>
      </c>
      <c r="B18" s="11">
        <v>1</v>
      </c>
      <c r="C18" s="11">
        <v>611693</v>
      </c>
      <c r="D18" s="11" t="s">
        <v>129</v>
      </c>
      <c r="E18" s="73" t="s">
        <v>109</v>
      </c>
      <c r="F18" s="32"/>
      <c r="G18" s="13">
        <v>105.18</v>
      </c>
      <c r="H18" s="11"/>
      <c r="I18" s="11"/>
      <c r="J18" s="11"/>
      <c r="K18" s="11"/>
      <c r="L18" s="13">
        <f t="shared" si="8"/>
        <v>0</v>
      </c>
      <c r="M18" s="13">
        <f t="shared" si="0"/>
        <v>0</v>
      </c>
      <c r="N18" s="13">
        <f t="shared" si="1"/>
        <v>0</v>
      </c>
      <c r="O18" s="13">
        <f t="shared" si="2"/>
        <v>0</v>
      </c>
      <c r="P18" s="13">
        <f t="shared" si="3"/>
        <v>0</v>
      </c>
      <c r="Q18" s="13">
        <f t="shared" si="4"/>
        <v>105.18</v>
      </c>
    </row>
    <row r="19" spans="1:17" ht="24.75" customHeight="1">
      <c r="A19" s="15" t="s">
        <v>11</v>
      </c>
      <c r="B19" s="11">
        <v>1</v>
      </c>
      <c r="C19" s="11">
        <v>622772</v>
      </c>
      <c r="D19" s="11" t="s">
        <v>110</v>
      </c>
      <c r="E19" s="74"/>
      <c r="F19" s="32"/>
      <c r="G19" s="13">
        <v>76.959999999999994</v>
      </c>
      <c r="H19" s="11"/>
      <c r="I19" s="11"/>
      <c r="J19" s="11">
        <v>4</v>
      </c>
      <c r="K19" s="11" t="s">
        <v>9</v>
      </c>
      <c r="L19" s="13">
        <f t="shared" si="8"/>
        <v>0</v>
      </c>
      <c r="M19" s="13">
        <f t="shared" si="0"/>
        <v>80.959999999999994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3">
        <f t="shared" si="4"/>
        <v>80.959999999999994</v>
      </c>
    </row>
    <row r="20" spans="1:17" ht="24.75" customHeight="1">
      <c r="A20" s="15" t="s">
        <v>37</v>
      </c>
      <c r="B20" s="11">
        <v>1</v>
      </c>
      <c r="C20" s="11">
        <v>700134</v>
      </c>
      <c r="D20" s="11" t="s">
        <v>108</v>
      </c>
      <c r="E20" s="74"/>
      <c r="F20" s="32"/>
      <c r="G20" s="13">
        <v>81.28</v>
      </c>
      <c r="H20" s="11">
        <v>4</v>
      </c>
      <c r="I20" s="11" t="s">
        <v>91</v>
      </c>
      <c r="J20" s="11"/>
      <c r="K20" s="11"/>
      <c r="L20" s="13">
        <f t="shared" si="8"/>
        <v>0</v>
      </c>
      <c r="M20" s="13">
        <f t="shared" si="0"/>
        <v>0</v>
      </c>
      <c r="N20" s="13">
        <f t="shared" si="1"/>
        <v>85.28</v>
      </c>
      <c r="O20" s="13">
        <f t="shared" si="2"/>
        <v>0</v>
      </c>
      <c r="P20" s="13">
        <f t="shared" si="3"/>
        <v>0</v>
      </c>
      <c r="Q20" s="13">
        <f t="shared" si="4"/>
        <v>85.28</v>
      </c>
    </row>
    <row r="21" spans="1:17" ht="24.75" customHeight="1">
      <c r="A21" s="15" t="s">
        <v>68</v>
      </c>
      <c r="B21" s="11">
        <v>1</v>
      </c>
      <c r="C21" s="11">
        <v>622729</v>
      </c>
      <c r="D21" s="11" t="s">
        <v>111</v>
      </c>
      <c r="E21" s="75"/>
      <c r="F21" s="32"/>
      <c r="G21" s="13">
        <v>100.23</v>
      </c>
      <c r="H21" s="11"/>
      <c r="I21" s="11"/>
      <c r="J21" s="11">
        <v>4</v>
      </c>
      <c r="K21" s="11" t="s">
        <v>91</v>
      </c>
      <c r="L21" s="13">
        <f t="shared" si="8"/>
        <v>0</v>
      </c>
      <c r="M21" s="13">
        <f xml:space="preserve"> IF(AND(I21 = "ΚΟΖΑΝΗΣ",K21 = "ΚΟΖΑΝΗΣ"), SUM(G21,H21,J21),  IF(I21 = "ΚΟΖΑΝΗΣ", SUM(G21,H21), 0) + IF(K21 = "ΚΟΖΑΝΗΣ", SUM(G21,J21),0))</f>
        <v>0</v>
      </c>
      <c r="N21" s="13">
        <f xml:space="preserve"> IF(AND(I21 = "ΒΟΙΟΥ",K21 = "ΒΟΙΟΥ"), SUM(G21,H21,J21),  IF(I21 = "ΒΟΙΟΥ", SUM(G21,H21), 0) + IF(K21 = "ΒΟΙΟΥ", SUM(G21,J21),0))</f>
        <v>104.23</v>
      </c>
      <c r="O21" s="13">
        <f t="shared" si="2"/>
        <v>0</v>
      </c>
      <c r="P21" s="13">
        <f t="shared" si="3"/>
        <v>0</v>
      </c>
      <c r="Q21" s="13">
        <f t="shared" si="4"/>
        <v>104.23</v>
      </c>
    </row>
    <row r="22" spans="1:17" ht="24.75" customHeight="1">
      <c r="A22" s="15" t="s">
        <v>69</v>
      </c>
      <c r="B22" s="11">
        <v>1</v>
      </c>
      <c r="C22" s="11">
        <v>619086</v>
      </c>
      <c r="D22" s="11" t="s">
        <v>128</v>
      </c>
      <c r="E22" s="42" t="s">
        <v>115</v>
      </c>
      <c r="F22" s="32">
        <v>2014</v>
      </c>
      <c r="G22" s="13">
        <v>100.69</v>
      </c>
      <c r="H22" s="11">
        <v>4</v>
      </c>
      <c r="I22" s="11" t="s">
        <v>91</v>
      </c>
      <c r="J22" s="11">
        <v>4</v>
      </c>
      <c r="K22" s="11" t="s">
        <v>91</v>
      </c>
      <c r="L22" s="13">
        <f t="shared" si="8"/>
        <v>0</v>
      </c>
      <c r="M22" s="13">
        <f xml:space="preserve"> IF(AND(I22 = "ΚΟΖΑΝΗΣ",K22 = "ΚΟΖΑΝΗΣ"), SUM(G22,H22,J22),  IF(I22 = "ΚΟΖΑΝΗΣ", SUM(G22,H22), 0) + IF(K22 = "ΚΟΖΑΝΗΣ", SUM(G22,J22),0))</f>
        <v>0</v>
      </c>
      <c r="N22" s="13">
        <f xml:space="preserve"> IF(AND(I22 = "ΒΟΙΟΥ",K22 = "ΒΟΙΟΥ"), SUM(G22,H22,J22),  IF(I22 = "ΒΟΙΟΥ", SUM(G22,H22), 0) + IF(K22 = "ΒΟΙΟΥ", SUM(G22,J22),0))</f>
        <v>108.69</v>
      </c>
      <c r="O22" s="13">
        <f t="shared" si="2"/>
        <v>0</v>
      </c>
      <c r="P22" s="13">
        <f t="shared" si="3"/>
        <v>0</v>
      </c>
      <c r="Q22" s="13">
        <f t="shared" si="4"/>
        <v>108.69</v>
      </c>
    </row>
    <row r="23" spans="1:17" ht="24.75" customHeight="1">
      <c r="A23" s="15" t="s">
        <v>67</v>
      </c>
      <c r="B23" s="11">
        <v>1</v>
      </c>
      <c r="C23" s="11">
        <v>611285</v>
      </c>
      <c r="D23" s="11" t="s">
        <v>127</v>
      </c>
      <c r="E23" s="11" t="s">
        <v>44</v>
      </c>
      <c r="F23" s="31"/>
      <c r="G23" s="13">
        <v>117.25</v>
      </c>
      <c r="H23" s="11">
        <v>4</v>
      </c>
      <c r="I23" s="11" t="s">
        <v>140</v>
      </c>
      <c r="J23" s="11">
        <v>4</v>
      </c>
      <c r="K23" s="11" t="s">
        <v>140</v>
      </c>
      <c r="L23" s="13">
        <f t="shared" si="8"/>
        <v>0</v>
      </c>
      <c r="M23" s="13">
        <f t="shared" si="0"/>
        <v>0</v>
      </c>
      <c r="N23" s="13">
        <f t="shared" si="1"/>
        <v>0</v>
      </c>
      <c r="O23" s="13">
        <f t="shared" si="2"/>
        <v>0</v>
      </c>
      <c r="P23" s="13">
        <f t="shared" si="3"/>
        <v>125.25</v>
      </c>
      <c r="Q23" s="13">
        <f t="shared" si="4"/>
        <v>125.25</v>
      </c>
    </row>
    <row r="24" spans="1:17" ht="35.1" customHeight="1">
      <c r="A24" s="5" t="s">
        <v>41</v>
      </c>
      <c r="B24" s="5">
        <f>SUM(B4:B23)</f>
        <v>21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/>
    </row>
    <row r="25" spans="1:17" ht="35.1" customHeight="1"/>
    <row r="26" spans="1:17" ht="35.1" customHeight="1"/>
    <row r="27" spans="1:17" ht="35.1" customHeight="1"/>
  </sheetData>
  <mergeCells count="8">
    <mergeCell ref="E18:E21"/>
    <mergeCell ref="A2:Q2"/>
    <mergeCell ref="A1:Q1"/>
    <mergeCell ref="C24:Q24"/>
    <mergeCell ref="A6:A7"/>
    <mergeCell ref="A8:A9"/>
    <mergeCell ref="A10:A11"/>
    <mergeCell ref="A12:A13"/>
  </mergeCells>
  <pageMargins left="0.23622047244094491" right="0.23622047244094491" top="0.74803149606299213" bottom="0.35433070866141736" header="0.31496062992125984" footer="0.31496062992125984"/>
  <pageSetup paperSize="9" scale="1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ΠΙΝΑΚΑΣ ΠΕ70</vt:lpstr>
      <vt:lpstr>ΠΙΝΑΚΑΣ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2020-08-05T11:35:28Z</dcterms:modified>
</cp:coreProperties>
</file>