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D968D1AE-7A29-43AC-B717-8EEBE5FD42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ΠΕ60 ΑΠΟΣΠΑΣΕΙΣ " sheetId="12" r:id="rId1"/>
  </sheets>
  <definedNames>
    <definedName name="_xlnm._FilterDatabase" localSheetId="0" hidden="1">'ΠΕ60 ΑΠΟΣΠΑΣΕΙΣ '!$A$2:$W$4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2" l="1"/>
  <c r="S3" i="12"/>
  <c r="U3" i="12"/>
  <c r="V3" i="12"/>
  <c r="I3" i="12"/>
  <c r="W3" i="12" s="1"/>
  <c r="I4" i="12"/>
  <c r="W4" i="12" s="1"/>
  <c r="V4" i="12"/>
  <c r="U4" i="12"/>
  <c r="R4" i="12"/>
  <c r="T4" i="12"/>
  <c r="S4" i="12" l="1"/>
  <c r="T3" i="12"/>
</calcChain>
</file>

<file path=xl/sharedStrings.xml><?xml version="1.0" encoding="utf-8"?>
<sst xmlns="http://schemas.openxmlformats.org/spreadsheetml/2006/main" count="34" uniqueCount="32">
  <si>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</si>
  <si>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</si>
  <si>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</si>
  <si>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</si>
  <si>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</si>
  <si>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</si>
  <si>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</si>
  <si>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</si>
  <si>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</si>
  <si>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</si>
  <si>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</si>
  <si>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</si>
  <si>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</si>
  <si>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</si>
  <si>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</si>
  <si>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</si>
  <si>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</si>
  <si>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</si>
  <si>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</si>
  <si>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ΚΟΖΑΝΗΣ</t>
  </si>
  <si>
    <t>ΜΑΧ</t>
  </si>
  <si>
    <t>ΣΥΝΟΛΟ ΔΗΜΟΣ ΣΕΡΒΙΩΝ</t>
  </si>
  <si>
    <t>ΣΥΝΟΛΟ ΔΗΜΟΣ ΒΕΛΒΕΝΤΟΥ</t>
  </si>
  <si>
    <t>ΤΟΠΟΘΕΤΗΣΗ</t>
  </si>
  <si>
    <t>Προσωρινή τοποθέτηση αποσπασμένων εκπαιδευτικών κλάδου  ΠΕ07 Πράξη 13/18-08-2023</t>
  </si>
  <si>
    <t>Τριανταφύλλου Αικατερίνη</t>
  </si>
  <si>
    <t xml:space="preserve">ΠΥΣΠΕ Κέρκυρας </t>
  </si>
  <si>
    <t xml:space="preserve">Γεωργιάδου Δέσποινα </t>
  </si>
  <si>
    <t xml:space="preserve">ΠΥΣΠΕ Καστοριάς </t>
  </si>
  <si>
    <t xml:space="preserve">ΩΡΑΡΙΟ </t>
  </si>
  <si>
    <t>3η ομάδα
χωρίς το ΔΣ 1ο Αγ. Παρασκευής και με προσθήκη του ΔΣ Δρεπάνου</t>
  </si>
  <si>
    <t>2η ομάδα
χωρίς το ΔΣ Δρεπάνου και με προσθήκη του ΔΣ 1ο Αγ.Παρασκευής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</si>
</sst>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wrapText="1"/>
    </xf>
  </cellStyleXfs>
  <cellXfs count="13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 xr:uid="{00000000-0005-0000-0000-000001000000}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"/>
  <sheetViews>
    <sheetView tabSelected="1" zoomScaleNormal="100" workbookViewId="0">
      <pane xSplit="3" ySplit="2" topLeftCell="D3" activePane="bottomRight" state="frozen"/>
      <selection activeCell="G33" sqref="G33"/>
      <selection pane="topRight" activeCell="G33" sqref="G33"/>
      <selection pane="bottomLeft" activeCell="G33" sqref="G33"/>
      <selection pane="bottomRight" activeCell="X10" sqref="X10"/>
    </sheetView>
  </sheetViews>
  <sheetFormatPr defaultRowHeight="12.75" x14ac:dyDescent="0.25"/>
  <cols>
    <col min="1" max="1" width="3.42578125" style="3" customWidth="1"/>
    <col min="2" max="2" width="5.85546875" style="2" customWidth="1"/>
    <col min="3" max="3" width="15.7109375" style="2" customWidth="1"/>
    <col min="4" max="4" width="10" style="2" customWidth="1"/>
    <col min="5" max="5" width="5.140625" style="2" customWidth="1"/>
    <col min="6" max="6" width="4.5703125" style="2" customWidth="1"/>
    <col min="7" max="7" width="3.28515625" style="2" customWidth="1"/>
    <col min="8" max="8" width="7.140625" style="2" customWidth="1"/>
    <col min="9" max="9" width="6.28515625" style="2" customWidth="1"/>
    <col min="10" max="10" width="3.28515625" style="2" customWidth="1"/>
    <col min="11" max="11" width="8.42578125" style="2" customWidth="1"/>
    <col min="12" max="12" width="4.5703125" style="2" customWidth="1"/>
    <col min="13" max="13" width="8.42578125" style="2" customWidth="1"/>
    <col min="14" max="14" width="3.7109375" style="2" customWidth="1"/>
    <col min="15" max="15" width="5" style="2" customWidth="1"/>
    <col min="16" max="16" width="3.85546875" style="2" customWidth="1"/>
    <col min="17" max="17" width="6.140625" style="2" customWidth="1"/>
    <col min="18" max="18" width="8.42578125" style="2" hidden="1" customWidth="1"/>
    <col min="19" max="19" width="8" style="2" customWidth="1"/>
    <col min="20" max="20" width="7.140625" style="2" hidden="1" customWidth="1"/>
    <col min="21" max="23" width="8.5703125" style="2" hidden="1" customWidth="1"/>
    <col min="24" max="24" width="29.42578125" style="2" customWidth="1"/>
    <col min="25" max="16384" width="9.140625" style="2"/>
  </cols>
  <sheetData>
    <row r="1" spans="1:24" s="1" customFormat="1" ht="36" customHeight="1" x14ac:dyDescent="0.25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27.5" customHeight="1" x14ac:dyDescent="0.25">
      <c r="A2" s="4" t="s">
        <v>9</v>
      </c>
      <c r="B2" s="5" t="s">
        <v>1</v>
      </c>
      <c r="C2" s="5" t="s">
        <v>0</v>
      </c>
      <c r="D2" s="5" t="s">
        <v>10</v>
      </c>
      <c r="E2" s="5" t="s">
        <v>29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2</v>
      </c>
      <c r="K2" s="5" t="s">
        <v>3</v>
      </c>
      <c r="L2" s="5" t="s">
        <v>4</v>
      </c>
      <c r="M2" s="5" t="s">
        <v>5</v>
      </c>
      <c r="N2" s="5" t="s">
        <v>15</v>
      </c>
      <c r="O2" s="5" t="s">
        <v>16</v>
      </c>
      <c r="P2" s="5" t="s">
        <v>17</v>
      </c>
      <c r="Q2" s="5" t="s">
        <v>18</v>
      </c>
      <c r="R2" s="4" t="s">
        <v>8</v>
      </c>
      <c r="S2" s="4" t="s">
        <v>7</v>
      </c>
      <c r="T2" s="4" t="s">
        <v>6</v>
      </c>
      <c r="U2" s="4" t="s">
        <v>21</v>
      </c>
      <c r="V2" s="4" t="s">
        <v>22</v>
      </c>
      <c r="W2" s="4" t="s">
        <v>20</v>
      </c>
      <c r="X2" s="6" t="s">
        <v>23</v>
      </c>
    </row>
    <row r="3" spans="1:24" ht="105" customHeight="1" x14ac:dyDescent="0.25">
      <c r="A3" s="7">
        <v>1</v>
      </c>
      <c r="B3" s="8">
        <v>713249</v>
      </c>
      <c r="C3" s="8" t="s">
        <v>25</v>
      </c>
      <c r="D3" s="8" t="s">
        <v>26</v>
      </c>
      <c r="E3" s="8">
        <v>24</v>
      </c>
      <c r="F3" s="8">
        <v>23</v>
      </c>
      <c r="G3" s="8"/>
      <c r="H3" s="8">
        <v>6.8330000000000002</v>
      </c>
      <c r="I3" s="9">
        <f t="shared" ref="I3:I4" si="0">SUM(F3:H3)</f>
        <v>29.832999999999998</v>
      </c>
      <c r="J3" s="8">
        <v>4</v>
      </c>
      <c r="K3" s="8" t="s">
        <v>19</v>
      </c>
      <c r="L3" s="8">
        <v>10</v>
      </c>
      <c r="M3" s="8" t="s">
        <v>19</v>
      </c>
      <c r="N3" s="8"/>
      <c r="O3" s="8"/>
      <c r="P3" s="8"/>
      <c r="Q3" s="10"/>
      <c r="R3" s="11">
        <f t="shared" ref="R3:R4" si="1" xml:space="preserve"> IF(AND(K3 = "ΕΟΡΔΑΙΑΣ",M3 = "ΕΟΡΔΑΙΑΣ"), SUM(I3,J3,L3),  IF(K3 = "ΕΟΡΔΑΙΑΣ", SUM(I3,J3), 0) + IF(M3 = "ΕΟΡΔΑΙΑΣ", SUM(I3,L3),0)) + IF(O3 = "ΕΟΡΔΑΙΑΣ", N3, 0)  + IF(Q3 = "ΕΟΡΔΑΙΑΣ", P3, 0)</f>
        <v>0</v>
      </c>
      <c r="S3" s="11">
        <f t="shared" ref="S3:S4" si="2" xml:space="preserve"> IF(AND(K3 = "ΚΟΖΑΝΗΣ",M3 = "ΚΟΖΑΝΗΣ"), SUM(I3,J3,L3),  IF(K3 = "ΚΟΖΑΝΗΣ", SUM(I3,J3), 0) + IF(M3 = "ΚΟΖΑΝΗΣ", SUM(I3,L3),0)) + IF(O3 = "ΚΟΖΑΝΗΣ", N3, 0)  + IF(Q3 = "ΚΟΖΑΝΗΣ", P3, 0)</f>
        <v>43.832999999999998</v>
      </c>
      <c r="T3" s="11">
        <f t="shared" ref="T3:T4" si="3" xml:space="preserve"> IF(AND(K3 = "ΒΟΙΟΥ",M3 = "ΒΟΙΟΥ"), SUM(I3,J3,L3),  IF(K3 = "ΒΟΙΟΥ", SUM(I3,J3), 0) + IF(M3 = "ΒΟΙΟΥ", SUM(I3,L3),0)) + IF(O3 = "ΒΟΙΟΥ", N3, 0)  + IF(Q3 = "ΒΟΙΟΥ", P3, 0)</f>
        <v>0</v>
      </c>
      <c r="U3" s="11">
        <f xml:space="preserve"> IF(AND($K3 = "ΣΕΡΒΙΩΝ",$M3 = "ΣΕΡΒΙΩΝ"), SUM($I3,$J3,$L3),  IF($K3 = "ΣΕΡΒΙΩΝ", SUM($I3,$J3), 0) + IF($M3 = "ΣΕΡΒΙΩΝ", SUM($I3,$L3),0)) + IF($O3 = "ΣΕΡΒΙΩΝ", $N3, 0)  + IF($Q3 = "ΣΕΡΒΙΩΝ", $P3, 0)</f>
        <v>0</v>
      </c>
      <c r="V3" s="11">
        <f xml:space="preserve"> IF(AND($K3 = "ΒΕΛΒΕΝΤΟΥ",$M3 = "ΒΕΛΒΕΝΤΟΥ"), SUM($I3,$J3,$L3),  IF($K3 = "ΒΕΛΒΕΝΤΟΥ", SUM($I3,$J3), 0) + IF($M3 = "ΒΕΛΒΕΝΤΟΥ", SUM($I3,$L3),0)) + IF($O3 = "ΒΕΛΒΕΝΤΟΥ", $N3, 0)  + IF($Q3 = "ΒΕΛΒΕΝΤΟΥ", $P3, 0)</f>
        <v>0</v>
      </c>
      <c r="W3" s="11">
        <f t="shared" ref="W3:W4" si="4">I3+J3+L3+N3</f>
        <v>43.832999999999998</v>
      </c>
      <c r="X3" s="8" t="s">
        <v>31</v>
      </c>
    </row>
    <row r="4" spans="1:24" ht="81.75" customHeight="1" x14ac:dyDescent="0.25">
      <c r="A4" s="7">
        <v>2</v>
      </c>
      <c r="B4" s="8">
        <v>224338</v>
      </c>
      <c r="C4" s="8" t="s">
        <v>27</v>
      </c>
      <c r="D4" s="8" t="s">
        <v>28</v>
      </c>
      <c r="E4" s="8">
        <v>22</v>
      </c>
      <c r="F4" s="8">
        <v>9</v>
      </c>
      <c r="G4" s="8"/>
      <c r="H4" s="8">
        <v>20.625</v>
      </c>
      <c r="I4" s="9">
        <f t="shared" si="0"/>
        <v>29.625</v>
      </c>
      <c r="J4" s="8">
        <v>4</v>
      </c>
      <c r="K4" s="8" t="s">
        <v>19</v>
      </c>
      <c r="L4" s="8"/>
      <c r="M4" s="8"/>
      <c r="N4" s="8"/>
      <c r="O4" s="8"/>
      <c r="P4" s="8"/>
      <c r="Q4" s="8"/>
      <c r="R4" s="11">
        <f t="shared" si="1"/>
        <v>0</v>
      </c>
      <c r="S4" s="11">
        <f t="shared" si="2"/>
        <v>33.625</v>
      </c>
      <c r="T4" s="11">
        <f t="shared" si="3"/>
        <v>0</v>
      </c>
      <c r="U4" s="11">
        <f xml:space="preserve"> IF(AND($K4 = "ΣΕΡΒΙΩΝ",$M4 = "ΣΕΡΒΙΩΝ"), SUM($I4,$J4,$L4),  IF($K4 = "ΣΕΡΒΙΩΝ", SUM($I4,$J4), 0) + IF($M4 = "ΣΕΡΒΙΩΝ", SUM($I4,$L4),0)) + IF($O4 = "ΣΕΡΒΙΩΝ", $N4, 0)  + IF($Q4 = "ΣΕΡΒΙΩΝ", $P4, 0)</f>
        <v>0</v>
      </c>
      <c r="V4" s="11">
        <f xml:space="preserve"> IF(AND($K4 = "ΒΕΛΒΕΝΤΟΥ",$M4 = "ΒΕΛΒΕΝΤΟΥ"), SUM($I4,$J4,$L4),  IF($K4 = "ΒΕΛΒΕΝΤΟΥ", SUM($I4,$J4), 0) + IF($M4 = "ΒΕΛΒΕΝΤΟΥ", SUM($I4,$L4),0)) + IF($O4 = "ΒΕΛΒΕΝΤΟΥ", $N4, 0)  + IF($Q4 = "ΒΕΛΒΕΝΤΟΥ", $P4, 0)</f>
        <v>0</v>
      </c>
      <c r="W4" s="11">
        <f t="shared" si="4"/>
        <v>33.625</v>
      </c>
      <c r="X4" s="8" t="s">
        <v>30</v>
      </c>
    </row>
  </sheetData>
  <sortState xmlns:xlrd2="http://schemas.microsoft.com/office/spreadsheetml/2017/richdata2" ref="A3:X4">
    <sortCondition descending="1" ref="W3:W4"/>
  </sortState>
  <mergeCells count="1">
    <mergeCell ref="A1:X1"/>
  </mergeCells>
  <phoneticPr fontId="5" type="noConversion"/>
  <conditionalFormatting sqref="R3:W4">
    <cfRule type="cellIs" dxfId="0" priority="9" stopIfTrue="1" operator="equal">
      <formula>0</formula>
    </cfRule>
  </conditionalFormatting>
  <pageMargins left="0.2" right="0.2" top="0.4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ΑΠΟΣΠΑΣΕΙΣ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2023-08-18T16:29:21Z</dcterms:modified>
</cp:coreProperties>
</file>