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40" windowHeight="15600"/>
  </bookViews>
  <sheets>
    <sheet name="ΠΕ70 ΑΠΟΣΠΑΣΕΙΣ" sheetId="11" r:id="rId1"/>
  </sheets>
  <definedNames>
    <definedName name="_xlnm._FilterDatabase" localSheetId="0" hidden="1">'ΠΕ70 ΑΠΟΣΠΑΣΕΙΣ'!$A$2:$W$4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1" l="1"/>
  <c r="R3" i="11"/>
  <c r="S3" i="11"/>
  <c r="T3" i="11"/>
  <c r="Q4" i="11"/>
  <c r="R4" i="11"/>
  <c r="S4" i="11"/>
  <c r="T4" i="11"/>
  <c r="H3" i="11"/>
  <c r="U3" i="11"/>
  <c r="H4" i="11"/>
  <c r="V3" i="11" l="1"/>
  <c r="U4" i="11" l="1"/>
  <c r="V4" i="11" s="1"/>
</calcChain>
</file>

<file path=xl/sharedStrings.xml><?xml version="1.0" encoding="utf-8"?>
<sst xmlns="http://schemas.openxmlformats.org/spreadsheetml/2006/main" count="30" uniqueCount="30">
  <si>
    <t>ΟΝΟΜΑΤΕΠΩΝΥΜΟ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</si>
  <si>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</si>
  <si>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</si>
  <si>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</si>
  <si>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</si>
  <si>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</si>
  <si>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ΒΟΙΟΥ</t>
  </si>
  <si>
    <t>ΣΥΝΟΛΟ ΔΗΜΟΣ  ΚΟΖΑΝΗΣ</t>
  </si>
  <si>
    <t>ΣΥΝΟΛΟ ΔΗΜΟΣ ΕΟΡΔΑΙΑΣ</t>
  </si>
  <si>
    <t>ΑΑ</t>
  </si>
  <si>
    <t>ΟΡΓΑΝΙΚΗ</t>
  </si>
  <si>
    <t xml:space="preserve">ΜΟΡΙΑ ΟΙΚΟΓΕΝΕΙΑΚΗΣ ΚΑΤΑΣΤΑΣΗΣ </t>
  </si>
  <si>
    <t xml:space="preserve">ΛΟΓΟΙ ΥΓΕΙΑΣ </t>
  </si>
  <si>
    <t xml:space="preserve">ΜΟΡΙΑ ΣΥΝΟΛΙΚΗΣ ΥΠΗΡΕΣΙΑΣ </t>
  </si>
  <si>
    <t xml:space="preserve">ΣΥΝΟΛΟ </t>
  </si>
  <si>
    <t>ΛΟΓΟΙ ΥΓΕΙΑΣ ΓΟΝΕΩΝ ΜΟΡΙΑ</t>
  </si>
  <si>
    <t>ΔΗΜΟΣ ΕΝΤΟΠΙΟΤΗΤΑΣ ΓΟΝΕΩΝ</t>
  </si>
  <si>
    <t>ΜΟΡΙΑ ΣΠΟΥΔΩΝ</t>
  </si>
  <si>
    <t>ΔΗΜΟΣ ΣΠΟΥΔΩΝ</t>
  </si>
  <si>
    <t>ΣΥΝΟΛΟ ΔΗΜΟΣ ΣΕΡΒΙΩΝ</t>
  </si>
  <si>
    <t>ΣΥΝΟΛΟ ΔΗΜΟΣ ΒΕΛΒΕΝΤΟΥ</t>
  </si>
  <si>
    <t>Μέγιστη τιμή</t>
  </si>
  <si>
    <t xml:space="preserve">ΤΟΠΟΘΕΤΗΣΗ </t>
  </si>
  <si>
    <t xml:space="preserve">Παυλίδου Αννα </t>
  </si>
  <si>
    <t xml:space="preserve">Χρυσοχοΐδης Νικόλαος </t>
  </si>
  <si>
    <t>ΔΣ 12ο Κοζάνης</t>
  </si>
  <si>
    <t>ΔΣ 2ο Κοζάνης</t>
  </si>
  <si>
    <t xml:space="preserve">Πράξη 15/31-8-2023 Απόσπαση εντός ΠΥΣΠΕ εκπαιδευτικών κλάδου ΠΕ70 για το διδακτικό έτος 2023-2024 </t>
  </si>
  <si>
    <t xml:space="preserve">ΔΣ Περδίκκα  </t>
  </si>
  <si>
    <t xml:space="preserve">ΔΣ Ποντοκώμης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</si>
</sst>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8]General"/>
    <numFmt numFmtId="165" formatCode="0.000"/>
  </numFmts>
  <fonts count="13" x14ac:knownFonts="1">
    <font>
      <sz val="11"/>
      <color theme="1"/>
      <name val="Calibri"/>
      <family val="2"/>
      <charset val="161"/>
      <scheme val="minor"/>
    </font>
    <font>
      <b/>
      <sz val="8"/>
      <color indexed="8"/>
      <name val="Calibri"/>
      <family val="2"/>
      <charset val="161"/>
    </font>
    <font>
      <sz val="8"/>
      <name val="Calibri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</font>
    <font>
      <b/>
      <sz val="8"/>
      <name val="Calibri"/>
      <family val="2"/>
      <charset val="161"/>
    </font>
    <font>
      <b/>
      <sz val="8"/>
      <color rgb="FFFF0000"/>
      <name val="Calibri"/>
      <family val="2"/>
      <charset val="161"/>
    </font>
    <font>
      <sz val="8"/>
      <color theme="1"/>
      <name val="Calibri"/>
      <family val="2"/>
      <charset val="161"/>
    </font>
    <font>
      <sz val="8"/>
      <color rgb="FFFF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</font>
    <font>
      <sz val="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wrapText="1"/>
    </xf>
    <xf numFmtId="0" fontId="9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textRotation="90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/>
    <xf numFmtId="0" fontId="0" fillId="0" borderId="0" xfId="0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3">
    <cellStyle name="Κανονικό" xfId="0" builtinId="0"/>
    <cellStyle name="Κανονικό 2" xfId="2"/>
    <cellStyle name="Κανονικό 4" xfId="1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"/>
  <sheetViews>
    <sheetView tabSelected="1" zoomScaleNormal="100" workbookViewId="0">
      <selection activeCell="I19" sqref="I19"/>
    </sheetView>
  </sheetViews>
  <sheetFormatPr defaultRowHeight="15" x14ac:dyDescent="0.25"/>
  <cols>
    <col min="1" max="1" width="3.85546875" customWidth="1"/>
    <col min="2" max="2" width="7" bestFit="1" customWidth="1"/>
    <col min="3" max="3" width="10.28515625" customWidth="1"/>
    <col min="4" max="4" width="12.7109375" customWidth="1"/>
    <col min="5" max="5" width="6.42578125" customWidth="1"/>
    <col min="6" max="6" width="4.28515625" customWidth="1"/>
    <col min="7" max="7" width="6.42578125" bestFit="1" customWidth="1"/>
    <col min="8" max="8" width="7.42578125" style="11" bestFit="1" customWidth="1"/>
    <col min="9" max="9" width="4.85546875" customWidth="1"/>
    <col min="10" max="10" width="5.140625" customWidth="1"/>
    <col min="11" max="11" width="5" customWidth="1"/>
    <col min="12" max="12" width="5.7109375" customWidth="1"/>
    <col min="13" max="13" width="4.85546875" customWidth="1"/>
    <col min="14" max="14" width="4.42578125" customWidth="1"/>
    <col min="15" max="15" width="3.42578125" customWidth="1"/>
    <col min="16" max="16" width="5.140625" customWidth="1"/>
    <col min="17" max="17" width="8.7109375" style="11" customWidth="1"/>
    <col min="18" max="18" width="7.5703125" style="11" customWidth="1"/>
    <col min="19" max="19" width="8.7109375" style="11" customWidth="1"/>
    <col min="20" max="20" width="8.28515625" style="11" customWidth="1"/>
    <col min="21" max="21" width="8.7109375" style="11" customWidth="1"/>
    <col min="22" max="22" width="9" hidden="1" customWidth="1"/>
    <col min="23" max="23" width="11.7109375" style="20" customWidth="1"/>
  </cols>
  <sheetData>
    <row r="1" spans="1:23" ht="30.75" customHeight="1" x14ac:dyDescent="0.25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98.25" customHeight="1" x14ac:dyDescent="0.25">
      <c r="A2" s="1" t="s">
        <v>9</v>
      </c>
      <c r="B2" s="2" t="s">
        <v>1</v>
      </c>
      <c r="C2" s="2" t="s">
        <v>0</v>
      </c>
      <c r="D2" s="2" t="s">
        <v>10</v>
      </c>
      <c r="E2" s="2" t="s">
        <v>11</v>
      </c>
      <c r="F2" s="2" t="s">
        <v>12</v>
      </c>
      <c r="G2" s="2" t="s">
        <v>13</v>
      </c>
      <c r="H2" s="9" t="s">
        <v>14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15</v>
      </c>
      <c r="N2" s="2" t="s">
        <v>16</v>
      </c>
      <c r="O2" s="2" t="s">
        <v>17</v>
      </c>
      <c r="P2" s="2" t="s">
        <v>18</v>
      </c>
      <c r="Q2" s="12" t="s">
        <v>8</v>
      </c>
      <c r="R2" s="12" t="s">
        <v>7</v>
      </c>
      <c r="S2" s="12" t="s">
        <v>6</v>
      </c>
      <c r="T2" s="12" t="s">
        <v>19</v>
      </c>
      <c r="U2" s="16" t="s">
        <v>20</v>
      </c>
      <c r="V2" s="18" t="s">
        <v>21</v>
      </c>
      <c r="W2" s="12" t="s">
        <v>22</v>
      </c>
    </row>
    <row r="3" spans="1:23" ht="45" customHeight="1" x14ac:dyDescent="0.25">
      <c r="A3" s="22">
        <v>1</v>
      </c>
      <c r="B3" s="3">
        <v>605271</v>
      </c>
      <c r="C3" s="3" t="s">
        <v>24</v>
      </c>
      <c r="D3" s="3" t="s">
        <v>28</v>
      </c>
      <c r="E3" s="3">
        <v>15</v>
      </c>
      <c r="F3" s="3"/>
      <c r="G3" s="15">
        <v>24.5</v>
      </c>
      <c r="H3" s="10">
        <f t="shared" ref="H3" si="0">SUM(E3:G3)</f>
        <v>39.5</v>
      </c>
      <c r="I3" s="14"/>
      <c r="J3" s="3"/>
      <c r="K3" s="3"/>
      <c r="L3" s="3"/>
      <c r="M3" s="3"/>
      <c r="N3" s="3"/>
      <c r="O3" s="8"/>
      <c r="P3" s="5"/>
      <c r="Q3" s="13">
        <f t="shared" ref="Q3" si="1" xml:space="preserve"> IF(AND(J3 = "ΕΟΡΔΑΙΑΣ",L3 = "ΕΟΡΔΑΙΑΣ"), SUM(H3,I3,K3),  IF(J3 = "ΕΟΡΔΑΙΑΣ", SUM(H3,I3), 0) + IF(L3 = "ΕΟΡΔΑΙΑΣ", SUM(H3,K3),0)) + IF(N3 = "ΕΟΡΔΑΙΑΣ", M3, 0)  + IF(P3 = "ΕΟΡΔΑΙΑΣ", O3, 0)</f>
        <v>0</v>
      </c>
      <c r="R3" s="13">
        <f t="shared" ref="R3" si="2" xml:space="preserve"> IF(AND(J3 = "ΚΟΖΑΝΗΣ",L3 = "ΚΟΖΑΝΗΣ"), SUM(H3,I3,K3),  IF(J3 = "ΚΟΖΑΝΗΣ", SUM(H3,I3), 0) + IF(L3 = "ΚΟΖΑΝΗΣ", SUM(H3,K3),0)) + IF(N3 = "ΚΟΖΑΝΗΣ", M3, 0)  + IF(P3 = "ΚΟΖΑΝΗΣ", O3, 0)</f>
        <v>0</v>
      </c>
      <c r="S3" s="10">
        <f t="shared" ref="S3" si="3" xml:space="preserve"> IF(AND(J3 = "ΒΟΙΟΥ",L3 = "ΒΟΙΟΥ"), SUM(H3,I3,K3),  IF(J3 = "ΒΟΙΟΥ", SUM(H3,I3), 0) + IF(L3 = "ΒΟΙΟΥ", SUM(H3,K3),0)) + IF(N3 = "ΒΟΙΟΥ", M3, 0)  + IF(P3 = "ΒΟΙΟΥ", O3, 0)</f>
        <v>0</v>
      </c>
      <c r="T3" s="13">
        <f xml:space="preserve"> IF(AND($J3 = "ΣΕΡΒΙΩΝ",$L3 = "ΣΕΡΒΙΩΝ"), SUM($H3,$I3,$K3),  IF($J3 = "ΣΕΡΒΙΩΝ", SUM($H3,$I3), 0) + IF($L3 = "ΣΕΡΒΙΩΝ", SUM($H3,$K3),0)) + IF($N3 = "ΣΕΡΒΙΩΝ", $M3, 0)  + IF($P3 = "ΣΕΡΒΙΩΝ",$O3, 0)</f>
        <v>0</v>
      </c>
      <c r="U3" s="17">
        <f xml:space="preserve"> IF(AND($J3 = "ΒΕΛΒΕΝΤΟΥ",$L3 = "ΒΕΛΒΕΝΤΟΥ"), SUM($H3,$I3,$K3),  IF($J3 = "ΒΕΛΒΕΝΤΟΥ", SUM($H3,$I3), 0) + IF($L3 = "ΒΕΛΒΕΝΤΟΥ", SUM($H3,$K3),0)) + IF($N3 = "ΒΕΛΒΕΝΤΟΥ", $M3, 0)  + IF($P3 = "ΒΕΛΒΕΝΤΟΥ",$O3, 0)</f>
        <v>0</v>
      </c>
      <c r="V3" s="19">
        <f t="shared" ref="V3" si="4">MAX(Q3:U3,H3)</f>
        <v>39.5</v>
      </c>
      <c r="W3" s="3" t="s">
        <v>25</v>
      </c>
    </row>
    <row r="4" spans="1:23" ht="33" customHeight="1" x14ac:dyDescent="0.25">
      <c r="A4" s="22">
        <v>2</v>
      </c>
      <c r="B4" s="3">
        <v>599686</v>
      </c>
      <c r="C4" s="3" t="s">
        <v>23</v>
      </c>
      <c r="D4" s="3" t="s">
        <v>29</v>
      </c>
      <c r="E4" s="3"/>
      <c r="F4" s="3"/>
      <c r="G4" s="4">
        <v>30</v>
      </c>
      <c r="H4" s="10">
        <f t="shared" ref="H4" si="5">SUM(E4:G4)</f>
        <v>30</v>
      </c>
      <c r="I4" s="3"/>
      <c r="J4" s="3"/>
      <c r="K4" s="3"/>
      <c r="L4" s="3"/>
      <c r="M4" s="4"/>
      <c r="N4" s="4"/>
      <c r="O4" s="6"/>
      <c r="P4" s="7"/>
      <c r="Q4" s="13">
        <f t="shared" ref="Q4" si="6" xml:space="preserve"> IF(AND(J4 = "ΕΟΡΔΑΙΑΣ",L4 = "ΕΟΡΔΑΙΑΣ"), SUM(H4,I4,K4),  IF(J4 = "ΕΟΡΔΑΙΑΣ", SUM(H4,I4), 0) + IF(L4 = "ΕΟΡΔΑΙΑΣ", SUM(H4,K4),0)) + IF(N4 = "ΕΟΡΔΑΙΑΣ", M4, 0)  + IF(P4 = "ΕΟΡΔΑΙΑΣ", O4, 0)</f>
        <v>0</v>
      </c>
      <c r="R4" s="13">
        <f t="shared" ref="R4" si="7" xml:space="preserve"> IF(AND(J4 = "ΚΟΖΑΝΗΣ",L4 = "ΚΟΖΑΝΗΣ"), SUM(H4,I4,K4),  IF(J4 = "ΚΟΖΑΝΗΣ", SUM(H4,I4), 0) + IF(L4 = "ΚΟΖΑΝΗΣ", SUM(H4,K4),0)) + IF(N4 = "ΚΟΖΑΝΗΣ", M4, 0)  + IF(P4 = "ΚΟΖΑΝΗΣ", O4, 0)</f>
        <v>0</v>
      </c>
      <c r="S4" s="10">
        <f t="shared" ref="S4" si="8" xml:space="preserve"> IF(AND(J4 = "ΒΟΙΟΥ",L4 = "ΒΟΙΟΥ"), SUM(H4,I4,K4),  IF(J4 = "ΒΟΙΟΥ", SUM(H4,I4), 0) + IF(L4 = "ΒΟΙΟΥ", SUM(H4,K4),0)) + IF(N4 = "ΒΟΙΟΥ", M4, 0)  + IF(P4 = "ΒΟΙΟΥ", O4, 0)</f>
        <v>0</v>
      </c>
      <c r="T4" s="13">
        <f xml:space="preserve"> IF(AND($J4 = "ΣΕΡΒΙΩΝ",$L4 = "ΣΕΡΒΙΩΝ"), SUM($H4,$I4,$K4),  IF($J4 = "ΣΕΡΒΙΩΝ", SUM($H4,$I4), 0) + IF($L4 = "ΣΕΡΒΙΩΝ", SUM($H4,$K4),0)) + IF($N4 = "ΣΕΡΒΙΩΝ", $M4, 0)  + IF($P4 = "ΣΕΡΒΙΩΝ",$O4, 0)</f>
        <v>0</v>
      </c>
      <c r="U4" s="17">
        <f xml:space="preserve"> IF(AND($J4 = "ΒΕΛΒΕΝΤΟΥ",$L4 = "ΒΕΛΒΕΝΤΟΥ"), SUM($H4,$I4,$K4),  IF($J4 = "ΒΕΛΒΕΝΤΟΥ", SUM($H4,$I4), 0) + IF($L4 = "ΒΕΛΒΕΝΤΟΥ", SUM($H4,$K4),0)) + IF($N4 = "ΒΕΛΒΕΝΤΟΥ", $M4, 0)  + IF($P4 = "ΒΕΛΒΕΝΤΟΥ",$O4, 0)</f>
        <v>0</v>
      </c>
      <c r="V4" s="19">
        <f t="shared" ref="V4" si="9">MAX(Q4:U4,H4)</f>
        <v>30</v>
      </c>
      <c r="W4" s="21" t="s">
        <v>26</v>
      </c>
    </row>
  </sheetData>
  <sortState ref="A3:W4">
    <sortCondition descending="1" ref="V3:V4"/>
  </sortState>
  <mergeCells count="1">
    <mergeCell ref="A1:W1"/>
  </mergeCells>
  <conditionalFormatting sqref="Q3:U4">
    <cfRule type="cellIs" dxfId="0" priority="7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ΠΕ70 ΑΠΟΣΠΑΣΕΙΣ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2023-08-31T11:40:26Z</dcterms:modified>
</cp:coreProperties>
</file>